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Audited table" sheetId="2" state="visible" r:id="rId2"/>
    <sheet xmlns:r="http://schemas.openxmlformats.org/officeDocument/2006/relationships" name="Findings" sheetId="3" state="visible" r:id="rId3"/>
    <sheet xmlns:r="http://schemas.openxmlformats.org/officeDocument/2006/relationships" name="Checks" sheetId="4" state="visible" r:id="rId4"/>
  </sheets>
  <definedNames>
    <definedName name="AR2002r" hidden="1">{#N/A,#N/A,FALSE,"index";#N/A,#N/A,FALSE,"Table1";#N/A,#N/A,FALSE,"Table2";#N/A,#N/A,FALSE,"Table3";#N/A,#N/A,FALSE,"Table4";#N/A,#N/A,FALSE,"Table5";#N/A,#N/A,FALSE,"Table6";#N/A,#N/A,FALSE,"Table7";#N/A,#N/A,FALSE,"Table8";#N/A,#N/A,FALSE,"Table9";#N/A,#N/A,FALSE,"Table10";#N/A,#N/A,FALSE,"Table11";#N/A,#N/A,FALSE,"Table12";#N/A,#N/A,FALSE,"Table13";#N/A,#N/A,FALSE,"Table14";#N/A,#N/A,FALSE,"Table15";#N/A,#N/A,FALSE,"Table16";#N/A,#N/A,FALSE,"Table17";#N/A,#N/A,FALSE,"Table 18";#N/A,#N/A,FALSE,"Table19";#N/A,#N/A,FALSE,"Table20"}</definedName>
    <definedName name="AR2003R" hidden="1">{#N/A,#N/A,FALSE,"index";#N/A,#N/A,FALSE,"Table1";#N/A,#N/A,FALSE,"Table2";#N/A,#N/A,FALSE,"Table3";#N/A,#N/A,FALSE,"Table4";#N/A,#N/A,FALSE,"Table5";#N/A,#N/A,FALSE,"Table6";#N/A,#N/A,FALSE,"Table7";#N/A,#N/A,FALSE,"Table8";#N/A,#N/A,FALSE,"Table9";#N/A,#N/A,FALSE,"Table10";#N/A,#N/A,FALSE,"Table11";#N/A,#N/A,FALSE,"Table12";#N/A,#N/A,FALSE,"Table13";#N/A,#N/A,FALSE,"Table14";#N/A,#N/A,FALSE,"Table15";#N/A,#N/A,FALSE,"Table16";#N/A,#N/A,FALSE,"Table17";#N/A,#N/A,FALSE,"Table 18";#N/A,#N/A,FALSE,"Table19";#N/A,#N/A,FALSE,"Table20"}</definedName>
    <definedName name="INDEX">#REF!</definedName>
    <definedName name="TABLE1">'MVP 01-1 (Veh by type)'!$A$1:$C$35</definedName>
    <definedName name="TABLE10">#REF!</definedName>
    <definedName name="TABLE11">#REF!</definedName>
    <definedName name="TABLE12A">#REF!</definedName>
    <definedName name="TABLE13">#REF!</definedName>
    <definedName name="TABLE14">#REF!</definedName>
    <definedName name="TABLE14A">#REF!</definedName>
    <definedName name="TABLE15">#REF!</definedName>
    <definedName name="TABLE18">#REF!</definedName>
    <definedName name="TABLE19">#REF!</definedName>
    <definedName name="TABLE2">#REF!</definedName>
    <definedName name="TABLE20">#REF!</definedName>
    <definedName name="TABLE4">#REF!</definedName>
    <definedName name="TABLE5">#REF!</definedName>
    <definedName name="TABLE6">#REF!</definedName>
    <definedName name="TABLE7">#REF!</definedName>
    <definedName name="TABLE8">#REF!</definedName>
    <definedName name="wrn.AR97." hidden="1">{#N/A,#N/A,FALSE,"index";#N/A,#N/A,FALSE,"Table1";#N/A,#N/A,FALSE,"Table2";#N/A,#N/A,FALSE,"Table3";#N/A,#N/A,FALSE,"Table4";#N/A,#N/A,FALSE,"Table5";#N/A,#N/A,FALSE,"Table6";#N/A,#N/A,FALSE,"Table7";#N/A,#N/A,FALSE,"Table8";#N/A,#N/A,FALSE,"Table9";#N/A,#N/A,FALSE,"Table10";#N/A,#N/A,FALSE,"Table11";#N/A,#N/A,FALSE,"Table12";#N/A,#N/A,FALSE,"Table13";#N/A,#N/A,FALSE,"Table14";#N/A,#N/A,FALSE,"Table15";#N/A,#N/A,FALSE,"Table16";#N/A,#N/A,FALSE,"Table17";#N/A,#N/A,FALSE,"Table 18";#N/A,#N/A,FALSE,"Table19";#N/A,#N/A,FALSE,"Table20"}</definedName>
    <definedName name="wrn.AR97." localSheetId="1" hidden="1">{#N/A,#N/A,FALSE,"index";#N/A,#N/A,FALSE,"Table1";#N/A,#N/A,FALSE,"Table2";#N/A,#N/A,FALSE,"Table3";#N/A,#N/A,FALSE,"Table4";#N/A,#N/A,FALSE,"Table5";#N/A,#N/A,FALSE,"Table6";#N/A,#N/A,FALSE,"Table7";#N/A,#N/A,FALSE,"Table8";#N/A,#N/A,FALSE,"Table9";#N/A,#N/A,FALSE,"Table10";#N/A,#N/A,FALSE,"Table11";#N/A,#N/A,FALSE,"Table12";#N/A,#N/A,FALSE,"Table13";#N/A,#N/A,FALSE,"Table14";#N/A,#N/A,FALSE,"Table15";#N/A,#N/A,FALSE,"Table16";#N/A,#N/A,FALSE,"Table17";#N/A,#N/A,FALSE,"Table 18";#N/A,#N/A,FALSE,"Table19";#N/A,#N/A,FALSE,"Table20"}</definedName>
    <definedName name="_xlnm.Print_Area" localSheetId="1">'Audited table'!$A$1:$N$38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25">
    <font>
      <name val="Arial MT"/>
      <sz val="9"/>
    </font>
    <font>
      <name val="Arial MT"/>
      <sz val="9"/>
    </font>
    <font>
      <name val="Arial"/>
      <family val="2"/>
      <sz val="9"/>
    </font>
    <font>
      <name val="Arial"/>
      <family val="2"/>
      <sz val="10"/>
    </font>
    <font>
      <name val="Arial"/>
      <family val="2"/>
      <b val="1"/>
      <sz val="9"/>
    </font>
    <font>
      <name val="Arial"/>
      <family val="2"/>
      <sz val="9"/>
      <vertAlign val="superscript"/>
    </font>
    <font>
      <name val="Arial"/>
      <family val="2"/>
      <i val="1"/>
      <sz val="8"/>
      <vertAlign val="superscript"/>
    </font>
    <font>
      <name val="Arial"/>
      <family val="2"/>
      <i val="1"/>
      <sz val="8"/>
    </font>
    <font>
      <name val="Arial"/>
      <family val="2"/>
      <sz val="8"/>
    </font>
    <font>
      <name val="Arial"/>
      <family val="2"/>
      <b val="1"/>
      <color indexed="8"/>
      <sz val="9"/>
      <vertAlign val="superscript"/>
    </font>
    <font>
      <name val="Arial MT"/>
      <sz val="8"/>
    </font>
    <font>
      <name val="Arial"/>
      <family val="2"/>
      <b val="1"/>
      <color rgb="FF000000"/>
      <sz val="12"/>
    </font>
    <font>
      <name val="Arial"/>
      <family val="2"/>
      <b val="1"/>
      <color rgb="FF000000"/>
      <sz val="9"/>
    </font>
    <font>
      <name val="Arial"/>
      <family val="2"/>
      <i val="1"/>
      <color rgb="FF000000"/>
      <sz val="8"/>
    </font>
    <font>
      <name val="Arial"/>
      <b val="1"/>
      <color rgb="00FFFFFF"/>
      <sz val="10"/>
    </font>
    <font>
      <name val="Arial"/>
      <b val="1"/>
      <color rgb="009C0006"/>
      <sz val="9"/>
    </font>
    <font>
      <name val="Arial"/>
      <color rgb="009C0006"/>
      <sz val="9"/>
    </font>
    <font>
      <name val="Arial"/>
      <b val="1"/>
      <color rgb="000F172A"/>
      <sz val="9"/>
    </font>
    <font>
      <name val="Arial"/>
      <i val="1"/>
      <color rgb="00475569"/>
      <sz val="9"/>
    </font>
    <font>
      <name val="Arial"/>
      <color rgb="0064748B"/>
      <sz val="8"/>
    </font>
    <font>
      <name val="Arial"/>
      <b val="1"/>
      <color rgb="000F172A"/>
      <sz val="12"/>
    </font>
    <font>
      <name val="Arial"/>
      <color rgb="00475569"/>
      <sz val="9"/>
    </font>
    <font>
      <name val="Arial"/>
      <sz val="9"/>
    </font>
    <font>
      <name val="Arial"/>
      <b val="1"/>
      <color rgb="000F172A"/>
      <sz val="10"/>
    </font>
    <font>
      <b val="1"/>
      <sz val="14"/>
    </font>
  </fonts>
  <fills count="10">
    <fill>
      <patternFill/>
    </fill>
    <fill>
      <patternFill patternType="gray125"/>
    </fill>
    <fill>
      <patternFill patternType="solid">
        <fgColor indexed="9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000F172A"/>
      </patternFill>
    </fill>
    <fill>
      <patternFill patternType="solid">
        <fgColor rgb="00FFC7CE"/>
      </patternFill>
    </fill>
    <fill>
      <patternFill patternType="solid">
        <fgColor rgb="00FECDD3"/>
      </patternFill>
    </fill>
    <fill>
      <patternFill patternType="solid">
        <fgColor rgb="00FDE68A"/>
      </patternFill>
    </fill>
    <fill>
      <patternFill patternType="solid">
        <fgColor rgb="00E2E8F0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3">
    <xf numFmtId="0" fontId="1" fillId="2" borderId="0"/>
    <xf numFmtId="43" fontId="3" fillId="0" borderId="0"/>
    <xf numFmtId="37" fontId="1" fillId="2" borderId="0"/>
  </cellStyleXfs>
  <cellXfs count="66">
    <xf numFmtId="0" fontId="0" fillId="2" borderId="0" pivotButton="0" quotePrefix="0" xfId="0"/>
    <xf numFmtId="37" fontId="2" fillId="2" borderId="1" applyAlignment="1" pivotButton="0" quotePrefix="0" xfId="2">
      <alignment vertical="center"/>
    </xf>
    <xf numFmtId="0" fontId="4" fillId="2" borderId="2" applyAlignment="1" pivotButton="0" quotePrefix="0" xfId="0">
      <alignment horizontal="center" vertical="center"/>
    </xf>
    <xf numFmtId="0" fontId="4" fillId="2" borderId="3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0" fontId="4" fillId="2" borderId="4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vertical="center"/>
    </xf>
    <xf numFmtId="37" fontId="11" fillId="2" borderId="0" applyAlignment="1" pivotButton="0" quotePrefix="0" xfId="2">
      <alignment horizontal="left" vertical="center"/>
    </xf>
    <xf numFmtId="0" fontId="2" fillId="2" borderId="0" applyAlignment="1" pivotButton="0" quotePrefix="0" xfId="0">
      <alignment vertical="center"/>
    </xf>
    <xf numFmtId="37" fontId="2" fillId="2" borderId="0" applyAlignment="1" pivotButton="0" quotePrefix="0" xfId="2">
      <alignment vertical="center"/>
    </xf>
    <xf numFmtId="37" fontId="12" fillId="0" borderId="6" applyAlignment="1" pivotButton="0" quotePrefix="0" xfId="2">
      <alignment vertical="center"/>
    </xf>
    <xf numFmtId="37" fontId="12" fillId="0" borderId="7" applyAlignment="1" pivotButton="0" quotePrefix="0" xfId="2">
      <alignment horizontal="left" vertical="center"/>
    </xf>
    <xf numFmtId="37" fontId="12" fillId="0" borderId="7" applyAlignment="1" pivotButton="0" quotePrefix="0" xfId="2">
      <alignment vertical="center"/>
    </xf>
    <xf numFmtId="37" fontId="12" fillId="3" borderId="2" applyAlignment="1" pivotButton="0" quotePrefix="0" xfId="2">
      <alignment horizontal="center" vertical="center"/>
    </xf>
    <xf numFmtId="37" fontId="12" fillId="3" borderId="3" applyAlignment="1" pivotButton="0" quotePrefix="0" xfId="2">
      <alignment vertical="center"/>
    </xf>
    <xf numFmtId="37" fontId="2" fillId="3" borderId="1" applyAlignment="1" pivotButton="0" quotePrefix="0" xfId="2">
      <alignment vertical="center"/>
    </xf>
    <xf numFmtId="164" fontId="4" fillId="4" borderId="5" applyAlignment="1" pivotButton="0" quotePrefix="0" xfId="1">
      <alignment vertical="center"/>
    </xf>
    <xf numFmtId="37" fontId="2" fillId="2" borderId="8" applyAlignment="1" pivotButton="0" quotePrefix="0" xfId="2">
      <alignment vertical="center"/>
    </xf>
    <xf numFmtId="164" fontId="2" fillId="4" borderId="9" applyAlignment="1" pivotButton="0" quotePrefix="0" xfId="1">
      <alignment vertical="center"/>
    </xf>
    <xf numFmtId="164" fontId="2" fillId="4" borderId="10" applyAlignment="1" pivotButton="0" quotePrefix="0" xfId="1">
      <alignment vertical="center"/>
    </xf>
    <xf numFmtId="37" fontId="12" fillId="2" borderId="2" applyAlignment="1" pivotButton="0" quotePrefix="0" xfId="2">
      <alignment horizontal="center" vertical="center"/>
    </xf>
    <xf numFmtId="37" fontId="12" fillId="2" borderId="3" applyAlignment="1" pivotButton="0" quotePrefix="0" xfId="2">
      <alignment vertical="center"/>
    </xf>
    <xf numFmtId="164" fontId="2" fillId="4" borderId="5" applyAlignment="1" pivotButton="0" quotePrefix="0" xfId="1">
      <alignment vertical="center"/>
    </xf>
    <xf numFmtId="37" fontId="12" fillId="2" borderId="11" applyAlignment="1" pivotButton="0" quotePrefix="0" xfId="2">
      <alignment vertical="center"/>
    </xf>
    <xf numFmtId="164" fontId="12" fillId="4" borderId="12" applyAlignment="1" pivotButton="0" quotePrefix="0" xfId="1">
      <alignment vertical="center"/>
    </xf>
    <xf numFmtId="37" fontId="13" fillId="2" borderId="0" applyAlignment="1" pivotButton="0" quotePrefix="0" xfId="2">
      <alignment horizontal="left" vertical="center"/>
    </xf>
    <xf numFmtId="37" fontId="6" fillId="2" borderId="0" applyAlignment="1" pivotButton="0" quotePrefix="0" xfId="2">
      <alignment vertical="center"/>
    </xf>
    <xf numFmtId="37" fontId="8" fillId="2" borderId="0" applyAlignment="1" pivotButton="0" quotePrefix="0" xfId="2">
      <alignment vertical="center"/>
    </xf>
    <xf numFmtId="0" fontId="12" fillId="0" borderId="13" applyAlignment="1" pivotButton="0" quotePrefix="0" xfId="2">
      <alignment horizontal="center" vertical="center" wrapText="1"/>
    </xf>
    <xf numFmtId="0" fontId="0" fillId="0" borderId="0" pivotButton="0" quotePrefix="0" xfId="0"/>
    <xf numFmtId="37" fontId="15" fillId="6" borderId="0" applyAlignment="1" pivotButton="0" quotePrefix="0" xfId="2">
      <alignment horizontal="left" vertical="center"/>
    </xf>
    <xf numFmtId="0" fontId="17" fillId="0" borderId="0" pivotButton="0" quotePrefix="0" xfId="0"/>
    <xf numFmtId="37" fontId="14" fillId="5" borderId="6" applyAlignment="1" pivotButton="0" quotePrefix="0" xfId="2">
      <alignment vertical="center"/>
    </xf>
    <xf numFmtId="37" fontId="14" fillId="5" borderId="7" applyAlignment="1" pivotButton="0" quotePrefix="0" xfId="2">
      <alignment horizontal="left" vertical="center"/>
    </xf>
    <xf numFmtId="37" fontId="14" fillId="5" borderId="7" applyAlignment="1" pivotButton="0" quotePrefix="0" xfId="2">
      <alignment vertical="center"/>
    </xf>
    <xf numFmtId="1" fontId="14" fillId="5" borderId="13" applyAlignment="1" pivotButton="0" quotePrefix="0" xfId="2">
      <alignment horizontal="center" vertical="center" wrapText="1"/>
    </xf>
    <xf numFmtId="0" fontId="14" fillId="5" borderId="0" pivotButton="0" quotePrefix="0" xfId="0"/>
    <xf numFmtId="37" fontId="15" fillId="6" borderId="2" applyAlignment="1" pivotButton="0" quotePrefix="0" xfId="2">
      <alignment horizontal="center" vertical="center"/>
    </xf>
    <xf numFmtId="164" fontId="15" fillId="6" borderId="5" applyAlignment="1" pivotButton="0" quotePrefix="0" xfId="1">
      <alignment vertical="center"/>
    </xf>
    <xf numFmtId="0" fontId="18" fillId="0" borderId="0" applyAlignment="1" pivotButton="0" quotePrefix="0" xfId="0">
      <alignment vertical="center" wrapText="1"/>
    </xf>
    <xf numFmtId="164" fontId="2" fillId="4" borderId="9" applyAlignment="1" pivotButton="0" quotePrefix="0" xfId="1">
      <alignment vertical="center"/>
    </xf>
    <xf numFmtId="37" fontId="16" fillId="6" borderId="0" applyAlignment="1" pivotButton="0" quotePrefix="0" xfId="2">
      <alignment vertical="center"/>
    </xf>
    <xf numFmtId="164" fontId="4" fillId="4" borderId="5" applyAlignment="1" pivotButton="0" quotePrefix="0" xfId="1">
      <alignment vertical="center"/>
    </xf>
    <xf numFmtId="37" fontId="15" fillId="6" borderId="3" applyAlignment="1" pivotButton="0" quotePrefix="0" xfId="2">
      <alignment vertical="center"/>
    </xf>
    <xf numFmtId="164" fontId="2" fillId="4" borderId="10" applyAlignment="1" pivotButton="0" quotePrefix="0" xfId="1">
      <alignment vertical="center"/>
    </xf>
    <xf numFmtId="164" fontId="16" fillId="6" borderId="5" applyAlignment="1" pivotButton="0" quotePrefix="0" xfId="1">
      <alignment vertical="center"/>
    </xf>
    <xf numFmtId="164" fontId="16" fillId="6" borderId="10" applyAlignment="1" pivotButton="0" quotePrefix="0" xfId="1">
      <alignment vertical="center"/>
    </xf>
    <xf numFmtId="164" fontId="15" fillId="6" borderId="12" applyAlignment="1" pivotButton="0" quotePrefix="0" xfId="1">
      <alignment vertical="center"/>
    </xf>
    <xf numFmtId="37" fontId="16" fillId="6" borderId="0" applyAlignment="1" pivotButton="0" quotePrefix="0" xfId="2">
      <alignment horizontal="left" vertical="center"/>
    </xf>
    <xf numFmtId="0" fontId="19" fillId="0" borderId="0" pivotButton="0" quotePrefix="0" xfId="0"/>
    <xf numFmtId="0" fontId="20" fillId="0" borderId="0" pivotButton="0" quotePrefix="0" xfId="0"/>
    <xf numFmtId="0" fontId="21" fillId="0" borderId="0" pivotButton="0" quotePrefix="0" xfId="0"/>
    <xf numFmtId="0" fontId="14" fillId="5" borderId="14" pivotButton="0" quotePrefix="0" xfId="0"/>
    <xf numFmtId="0" fontId="22" fillId="0" borderId="14" applyAlignment="1" pivotButton="0" quotePrefix="0" xfId="0">
      <alignment vertical="top" wrapText="1"/>
    </xf>
    <xf numFmtId="0" fontId="22" fillId="7" borderId="14" applyAlignment="1" pivotButton="0" quotePrefix="0" xfId="0">
      <alignment vertical="top" wrapText="1"/>
    </xf>
    <xf numFmtId="0" fontId="22" fillId="8" borderId="14" applyAlignment="1" pivotButton="0" quotePrefix="0" xfId="0">
      <alignment vertical="top" wrapText="1"/>
    </xf>
    <xf numFmtId="0" fontId="22" fillId="9" borderId="14" applyAlignment="1" pivotButton="0" quotePrefix="0" xfId="0">
      <alignment vertical="top" wrapText="1"/>
    </xf>
    <xf numFmtId="0" fontId="23" fillId="0" borderId="0" pivotButton="0" quotePrefix="0" xfId="0"/>
    <xf numFmtId="0" fontId="22" fillId="0" borderId="0" applyAlignment="1" pivotButton="0" quotePrefix="0" xfId="0">
      <alignment vertical="top" wrapText="1"/>
    </xf>
    <xf numFmtId="1" fontId="14" fillId="5" borderId="0" pivotButton="0" quotePrefix="0" xfId="0"/>
    <xf numFmtId="0" fontId="22" fillId="0" borderId="0" pivotButton="0" quotePrefix="0" xfId="0"/>
    <xf numFmtId="3" fontId="22" fillId="0" borderId="0" pivotButton="0" quotePrefix="0" xfId="0"/>
    <xf numFmtId="3" fontId="22" fillId="0" borderId="14" pivotButton="0" quotePrefix="0" xfId="0"/>
    <xf numFmtId="0" fontId="22" fillId="0" borderId="14" pivotButton="0" quotePrefix="0" xfId="0"/>
    <xf numFmtId="0" fontId="24" fillId="0" borderId="0" pivotButton="0" quotePrefix="0" xfId="0"/>
  </cellXfs>
  <cellStyles count="3">
    <cellStyle name="Normal" xfId="0" builtinId="0"/>
    <cellStyle name="Comma" xfId="1" builtinId="3"/>
    <cellStyle name="Normal_Table1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style="30" min="1" max="1"/>
  </cols>
  <sheetData>
    <row r="1">
      <c r="A1" s="65" t="inlineStr">
        <is>
          <t>Oxaide — Private research desk</t>
        </is>
      </c>
    </row>
    <row r="2">
      <c r="A2" t="inlineStr">
        <is>
          <t>Excel audit &amp; clean — SAMPLE</t>
        </is>
      </c>
    </row>
    <row r="3">
      <c r="A3" t="inlineStr">
        <is>
          <t>brief@oxaide.com • UEN 201806463W • Since 2018 • PDPA</t>
        </is>
      </c>
    </row>
    <row r="4">
      <c r="A4" t="inlineStr">
        <is>
          <t>Research, not advice. Illustrative sample — real public findings.</t>
        </is>
      </c>
    </row>
    <row r="5">
      <c r="A5" t="inlineStr">
        <is>
          <t>Real packs show source_hash + page on every 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9"/>
  <sheetViews>
    <sheetView showGridLines="0" tabSelected="1" showOutlineSymbols="0" zoomScaleNormal="100" workbookViewId="0">
      <pane xSplit="3" ySplit="2" topLeftCell="D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ColWidth="8.75" defaultRowHeight="11.4"/>
  <cols>
    <col width="4.25" customWidth="1" style="10" min="1" max="1"/>
    <col width="4.75" customWidth="1" style="10" min="2" max="2"/>
    <col width="37.125" customWidth="1" style="10" min="3" max="3"/>
    <col width="10.875" customWidth="1" style="10" min="4" max="14"/>
    <col width="52" customWidth="1" style="10" min="15" max="16384"/>
  </cols>
  <sheetData>
    <row r="1" ht="21.75" customHeight="1" s="30">
      <c r="A1" s="31" t="inlineStr">
        <is>
          <t>MOTOR VEHICLE POPULATION BY VEHICLE TYPE</t>
        </is>
      </c>
      <c r="B1" s="9" t="n"/>
      <c r="O1" s="32" t="inlineStr">
        <is>
          <t>Audit note (added by Oxaide; pink = changed or flagged cell)</t>
        </is>
      </c>
    </row>
    <row r="2" ht="24" customHeight="1" s="30">
      <c r="A2" s="33" t="n"/>
      <c r="B2" s="34" t="inlineStr">
        <is>
          <t>End of Period (Year)</t>
        </is>
      </c>
      <c r="C2" s="35" t="n"/>
      <c r="D2" s="36" t="n">
        <v>2015</v>
      </c>
      <c r="E2" s="36" t="n">
        <v>2016</v>
      </c>
      <c r="F2" s="36" t="n">
        <v>2017</v>
      </c>
      <c r="G2" s="36" t="n">
        <v>2018</v>
      </c>
      <c r="H2" s="36" t="n">
        <v>2019</v>
      </c>
      <c r="I2" s="36" t="n">
        <v>2020</v>
      </c>
      <c r="J2" s="36" t="n">
        <v>2021</v>
      </c>
      <c r="K2" s="36" t="n">
        <v>2022</v>
      </c>
      <c r="L2" s="36" t="n">
        <v>2023</v>
      </c>
      <c r="M2" s="36" t="n">
        <v>2024</v>
      </c>
      <c r="N2" s="36" t="n">
        <v>2025</v>
      </c>
      <c r="O2" s="37" t="inlineStr">
        <is>
          <t>Note</t>
        </is>
      </c>
    </row>
    <row r="3" ht="18.75" customHeight="1" s="30">
      <c r="A3" s="38" t="n">
        <v>1</v>
      </c>
      <c r="B3" s="15" t="inlineStr">
        <is>
          <t>Cars &amp; Station-wagons</t>
        </is>
      </c>
      <c r="C3" s="16" t="n"/>
      <c r="D3" s="39">
        <f>SUM(D4:D9)</f>
        <v/>
      </c>
      <c r="E3" s="39">
        <f>SUM(E4:E9)</f>
        <v/>
      </c>
      <c r="F3" s="39">
        <f>SUM(F4:F9)</f>
        <v/>
      </c>
      <c r="G3" s="39">
        <f>SUM(G4:G9)</f>
        <v/>
      </c>
      <c r="H3" s="39">
        <f>SUM(H4:H9)</f>
        <v/>
      </c>
      <c r="I3" s="39">
        <f>SUM(I4:I9)</f>
        <v/>
      </c>
      <c r="J3" s="39">
        <f>SUM(J4:J9)</f>
        <v/>
      </c>
      <c r="K3" s="39">
        <f>SUM(K4:K9)</f>
        <v/>
      </c>
      <c r="L3" s="39">
        <f>SUM(L4:L9)</f>
        <v/>
      </c>
      <c r="M3" s="39">
        <f>SUM(M4:M9)</f>
        <v/>
      </c>
      <c r="N3" s="39">
        <f>SUM(N4:N9)</f>
        <v/>
      </c>
      <c r="O3" s="40" t="inlineStr">
        <is>
          <t>Subtotal F1: formula added. Label differs from data.gov.sg ('and' vs '&amp;') — see Findings sheet.</t>
        </is>
      </c>
    </row>
    <row r="4">
      <c r="A4" s="18" t="n"/>
      <c r="B4" s="10" t="inlineStr">
        <is>
          <t>i)</t>
        </is>
      </c>
      <c r="C4" s="10" t="inlineStr">
        <is>
          <t>Private cars</t>
        </is>
      </c>
      <c r="D4" s="41" t="n">
        <v>519645</v>
      </c>
      <c r="E4" s="41" t="n">
        <v>504160</v>
      </c>
      <c r="F4" s="41" t="n">
        <v>502187</v>
      </c>
      <c r="G4" s="41" t="n">
        <v>509302</v>
      </c>
      <c r="H4" s="41" t="n">
        <v>515036</v>
      </c>
      <c r="I4" s="41" t="n">
        <v>519132</v>
      </c>
      <c r="J4" s="41" t="n">
        <v>532204</v>
      </c>
      <c r="K4" s="41" t="n">
        <v>532348</v>
      </c>
      <c r="L4" s="41" t="n">
        <v>524613</v>
      </c>
      <c r="M4" s="41" t="n">
        <v>524418</v>
      </c>
      <c r="N4" s="41" t="n">
        <v>524312</v>
      </c>
    </row>
    <row r="5">
      <c r="A5" s="18" t="n"/>
      <c r="B5" s="10" t="inlineStr">
        <is>
          <t>ii)</t>
        </is>
      </c>
      <c r="C5" s="10" t="inlineStr">
        <is>
          <t>Company cars</t>
        </is>
      </c>
      <c r="D5" s="41" t="n">
        <v>21987</v>
      </c>
      <c r="E5" s="41" t="n">
        <v>22382</v>
      </c>
      <c r="F5" s="41" t="n">
        <v>24196</v>
      </c>
      <c r="G5" s="41" t="n">
        <v>24817</v>
      </c>
      <c r="H5" s="41" t="n">
        <v>24610</v>
      </c>
      <c r="I5" s="41" t="n">
        <v>30966</v>
      </c>
      <c r="J5" s="41" t="n">
        <v>33114</v>
      </c>
      <c r="K5" s="41" t="n">
        <v>35109</v>
      </c>
      <c r="L5" s="41" t="n">
        <v>35429</v>
      </c>
      <c r="M5" s="41" t="n">
        <v>34510</v>
      </c>
      <c r="N5" s="41" t="n">
        <v>32345</v>
      </c>
    </row>
    <row r="6">
      <c r="A6" s="18" t="n"/>
      <c r="B6" s="10" t="inlineStr">
        <is>
          <t>iii)</t>
        </is>
      </c>
      <c r="C6" s="42" t="inlineStr">
        <is>
          <t>Tuition cars</t>
        </is>
      </c>
      <c r="D6" s="41" t="n">
        <v>841</v>
      </c>
      <c r="E6" s="41" t="n">
        <v>817</v>
      </c>
      <c r="F6" s="41" t="n">
        <v>843</v>
      </c>
      <c r="G6" s="41" t="n">
        <v>825</v>
      </c>
      <c r="H6" s="41" t="n">
        <v>832</v>
      </c>
      <c r="I6" s="41" t="n">
        <v>769</v>
      </c>
      <c r="J6" s="41" t="n">
        <v>809</v>
      </c>
      <c r="K6" s="41" t="n">
        <v>781</v>
      </c>
      <c r="L6" s="41" t="n">
        <v>770</v>
      </c>
      <c r="M6" s="41" t="n">
        <v>741</v>
      </c>
      <c r="N6" s="41" t="n">
        <v>704</v>
      </c>
    </row>
    <row r="7">
      <c r="A7" s="18" t="n"/>
      <c r="B7" s="42" t="inlineStr">
        <is>
          <t>iv)</t>
        </is>
      </c>
      <c r="C7" s="10" t="inlineStr">
        <is>
          <t>Private Hire (Self-Drive) cars</t>
        </is>
      </c>
      <c r="D7" s="41" t="n">
        <v>18884</v>
      </c>
      <c r="E7" s="41" t="n">
        <v>19374</v>
      </c>
      <c r="F7" s="41" t="n">
        <v>21180</v>
      </c>
      <c r="G7" s="41" t="n">
        <v>21138</v>
      </c>
      <c r="H7" s="41" t="n">
        <v>21566</v>
      </c>
      <c r="I7" s="41" t="n">
        <v>21351</v>
      </c>
      <c r="J7" s="41" t="n">
        <v>23147</v>
      </c>
      <c r="K7" s="41" t="n">
        <v>26155</v>
      </c>
      <c r="L7" s="41" t="n">
        <v>28306</v>
      </c>
      <c r="M7" s="41" t="n">
        <v>31012</v>
      </c>
      <c r="N7" s="41" t="n">
        <v>33765</v>
      </c>
    </row>
    <row r="8">
      <c r="A8" s="18" t="n"/>
      <c r="B8" s="42" t="inlineStr">
        <is>
          <t>v)</t>
        </is>
      </c>
      <c r="C8" s="10" t="inlineStr">
        <is>
          <t>Private Hire (Chauffeur) cars</t>
        </is>
      </c>
      <c r="D8" s="41" t="n">
        <v>10485</v>
      </c>
      <c r="E8" s="41" t="n">
        <v>31962</v>
      </c>
      <c r="F8" s="41" t="n">
        <v>46903</v>
      </c>
      <c r="G8" s="41" t="n">
        <v>45342</v>
      </c>
      <c r="H8" s="41" t="n">
        <v>55575</v>
      </c>
      <c r="I8" s="41" t="n">
        <v>49796</v>
      </c>
      <c r="J8" s="41" t="n">
        <v>44843</v>
      </c>
      <c r="K8" s="41" t="n">
        <v>46477</v>
      </c>
      <c r="L8" s="41" t="n">
        <v>53448</v>
      </c>
      <c r="M8" s="41" t="n">
        <v>59371</v>
      </c>
      <c r="N8" s="41" t="n">
        <v>62092</v>
      </c>
    </row>
    <row r="9" ht="13.2" customHeight="1" s="30">
      <c r="A9" s="18" t="n"/>
      <c r="B9" s="10" t="inlineStr">
        <is>
          <t>vi)</t>
        </is>
      </c>
      <c r="C9" s="42" t="inlineStr">
        <is>
          <t>Off peak cars</t>
        </is>
      </c>
      <c r="D9" s="41" t="n">
        <v>30469</v>
      </c>
      <c r="E9" s="41" t="n">
        <v>22562</v>
      </c>
      <c r="F9" s="41" t="n">
        <v>16947</v>
      </c>
      <c r="G9" s="41" t="n">
        <v>14028</v>
      </c>
      <c r="H9" s="41" t="n">
        <v>12977</v>
      </c>
      <c r="I9" s="41" t="n">
        <v>12028</v>
      </c>
      <c r="J9" s="41" t="n">
        <v>11033</v>
      </c>
      <c r="K9" s="41" t="n">
        <v>9797</v>
      </c>
      <c r="L9" s="41" t="n">
        <v>8736</v>
      </c>
      <c r="M9" s="41" t="n">
        <v>7692</v>
      </c>
      <c r="N9" s="41" t="n">
        <v>6671</v>
      </c>
      <c r="O9" s="40" t="inlineStr">
        <is>
          <t>See note 1. Cars list numbering unified (F5).</t>
        </is>
      </c>
    </row>
    <row r="10" ht="16.5" customHeight="1" s="30">
      <c r="A10" s="21" t="n">
        <v>2</v>
      </c>
      <c r="B10" s="22" t="inlineStr">
        <is>
          <t>TAXIS</t>
        </is>
      </c>
      <c r="C10" s="1" t="n"/>
      <c r="D10" s="43" t="n">
        <v>28259</v>
      </c>
      <c r="E10" s="43" t="n">
        <v>27534</v>
      </c>
      <c r="F10" s="43" t="n">
        <v>23140</v>
      </c>
      <c r="G10" s="43" t="n">
        <v>20581</v>
      </c>
      <c r="H10" s="43" t="n">
        <v>18542</v>
      </c>
      <c r="I10" s="43" t="n">
        <v>15678</v>
      </c>
      <c r="J10" s="43" t="n">
        <v>14887</v>
      </c>
      <c r="K10" s="43" t="n">
        <v>14084</v>
      </c>
      <c r="L10" s="43" t="n">
        <v>13620</v>
      </c>
      <c r="M10" s="43" t="n">
        <v>13117</v>
      </c>
      <c r="N10" s="43" t="n">
        <v>12161</v>
      </c>
      <c r="O10" s="40" t="inlineStr">
        <is>
          <t>Label case differs from row 31 'Taxis' — see Findings.</t>
        </is>
      </c>
    </row>
    <row r="11" ht="16.5" customHeight="1" s="30">
      <c r="A11" s="21" t="n">
        <v>3</v>
      </c>
      <c r="B11" s="22" t="inlineStr">
        <is>
          <t>MOTORCYCLES &amp; SCOOTERS</t>
        </is>
      </c>
      <c r="C11" s="1" t="n"/>
      <c r="D11" s="43" t="n">
        <v>143279</v>
      </c>
      <c r="E11" s="43" t="n">
        <v>142439</v>
      </c>
      <c r="F11" s="43" t="n">
        <v>141304</v>
      </c>
      <c r="G11" s="43" t="n">
        <v>136842</v>
      </c>
      <c r="H11" s="43" t="n">
        <v>140398</v>
      </c>
      <c r="I11" s="43" t="n">
        <v>140782</v>
      </c>
      <c r="J11" s="43" t="n">
        <v>141594</v>
      </c>
      <c r="K11" s="43" t="n">
        <v>142453</v>
      </c>
      <c r="L11" s="43" t="n">
        <v>143488</v>
      </c>
      <c r="M11" s="43" t="n">
        <v>147395</v>
      </c>
      <c r="N11" s="43" t="n">
        <v>151616</v>
      </c>
      <c r="O11" s="40" t="inlineStr">
        <is>
          <t>Label differs from row 34 'Motorcycles &amp; Scooters' — see Findings.</t>
        </is>
      </c>
    </row>
    <row r="12" ht="16.5" customHeight="1" s="30">
      <c r="A12" s="21" t="n">
        <v>4</v>
      </c>
      <c r="B12" s="44" t="inlineStr">
        <is>
          <t>GOODS AND OTHER VEHICLES</t>
        </is>
      </c>
      <c r="C12" s="1" t="n"/>
      <c r="D12" s="39">
        <f>SUM(D13:D16)</f>
        <v/>
      </c>
      <c r="E12" s="39">
        <f>SUM(E13:E16)</f>
        <v/>
      </c>
      <c r="F12" s="39">
        <f>SUM(F13:F16)</f>
        <v/>
      </c>
      <c r="G12" s="39">
        <f>SUM(G13:G16)</f>
        <v/>
      </c>
      <c r="H12" s="39">
        <f>SUM(H13:H16)</f>
        <v/>
      </c>
      <c r="I12" s="39">
        <f>SUM(I13:I16)</f>
        <v/>
      </c>
      <c r="J12" s="39">
        <f>SUM(J13:J16)</f>
        <v/>
      </c>
      <c r="K12" s="39">
        <f>SUM(K13:K16)</f>
        <v/>
      </c>
      <c r="L12" s="39">
        <f>SUM(L13:L16)</f>
        <v/>
      </c>
      <c r="M12" s="39">
        <f>SUM(M13:M16)</f>
        <v/>
      </c>
      <c r="N12" s="39">
        <f>SUM(N13:N16)</f>
        <v/>
      </c>
      <c r="O12" s="40" t="inlineStr">
        <is>
          <t>See note 2. Subtotal F1: formula added.</t>
        </is>
      </c>
    </row>
    <row r="13">
      <c r="A13" s="18" t="n"/>
      <c r="B13" s="10" t="inlineStr">
        <is>
          <t>i)</t>
        </is>
      </c>
      <c r="C13" s="10" t="inlineStr">
        <is>
          <t>Goods-cum-passenger vehicles (GPVs)</t>
        </is>
      </c>
      <c r="D13" s="45" t="n">
        <v>2997</v>
      </c>
      <c r="E13" s="45" t="n">
        <v>2992</v>
      </c>
      <c r="F13" s="45" t="n">
        <v>2972</v>
      </c>
      <c r="G13" s="45" t="n">
        <v>2951</v>
      </c>
      <c r="H13" s="45" t="n">
        <v>2900</v>
      </c>
      <c r="I13" s="45" t="n">
        <v>2798</v>
      </c>
      <c r="J13" s="45" t="n">
        <v>2761</v>
      </c>
      <c r="K13" s="45" t="n">
        <v>2603</v>
      </c>
      <c r="L13" s="45" t="n">
        <v>2448</v>
      </c>
      <c r="M13" s="45" t="n">
        <v>2333</v>
      </c>
      <c r="N13" s="45" t="n">
        <v>2251</v>
      </c>
    </row>
    <row r="14">
      <c r="A14" s="18" t="n"/>
      <c r="B14" s="10" t="inlineStr">
        <is>
          <t>ii)</t>
        </is>
      </c>
      <c r="C14" s="10" t="inlineStr">
        <is>
          <t>Light Goods Vehicles (LGVs)</t>
        </is>
      </c>
      <c r="D14" s="45" t="n">
        <v>94016</v>
      </c>
      <c r="E14" s="45" t="n">
        <v>95750</v>
      </c>
      <c r="F14" s="45" t="n">
        <v>94724</v>
      </c>
      <c r="G14" s="45" t="n">
        <v>94017</v>
      </c>
      <c r="H14" s="45" t="n">
        <v>93858</v>
      </c>
      <c r="I14" s="45" t="n">
        <v>94211</v>
      </c>
      <c r="J14" s="45" t="n">
        <v>97045</v>
      </c>
      <c r="K14" s="45" t="n">
        <v>96514</v>
      </c>
      <c r="L14" s="45" t="n">
        <v>94997</v>
      </c>
      <c r="M14" s="45" t="n">
        <v>92661</v>
      </c>
      <c r="N14" s="45" t="n">
        <v>90188</v>
      </c>
    </row>
    <row r="15">
      <c r="A15" s="18" t="n"/>
      <c r="B15" s="10" t="inlineStr">
        <is>
          <t>iii)</t>
        </is>
      </c>
      <c r="C15" s="10" t="inlineStr">
        <is>
          <t>Heavy Goods Vehicles (HGVs)</t>
        </is>
      </c>
      <c r="D15" s="45" t="n">
        <v>30155</v>
      </c>
      <c r="E15" s="45" t="n">
        <v>28817</v>
      </c>
      <c r="F15" s="45" t="n">
        <v>28641</v>
      </c>
      <c r="G15" s="45" t="n">
        <v>28063</v>
      </c>
      <c r="H15" s="45" t="n">
        <v>27716</v>
      </c>
      <c r="I15" s="45" t="n">
        <v>27307</v>
      </c>
      <c r="J15" s="45" t="n">
        <v>27712</v>
      </c>
      <c r="K15" s="45" t="n">
        <v>29604</v>
      </c>
      <c r="L15" s="45" t="n">
        <v>30370</v>
      </c>
      <c r="M15" s="45" t="n">
        <v>31492</v>
      </c>
      <c r="N15" s="45" t="n">
        <v>32718</v>
      </c>
    </row>
    <row r="16">
      <c r="A16" s="18" t="n"/>
      <c r="B16" s="10" t="inlineStr">
        <is>
          <t>iv)</t>
        </is>
      </c>
      <c r="C16" s="10" t="inlineStr">
        <is>
          <t>Very Heavy Goods Vehicles (VHGVs)</t>
        </is>
      </c>
      <c r="D16" s="45" t="n">
        <v>16804</v>
      </c>
      <c r="E16" s="45" t="n">
        <v>16407</v>
      </c>
      <c r="F16" s="45" t="n">
        <v>16520</v>
      </c>
      <c r="G16" s="45" t="n">
        <v>16377</v>
      </c>
      <c r="H16" s="45" t="n">
        <v>16490</v>
      </c>
      <c r="I16" s="45" t="n">
        <v>16467</v>
      </c>
      <c r="J16" s="45" t="n">
        <v>16506</v>
      </c>
      <c r="K16" s="45" t="n">
        <v>16263</v>
      </c>
      <c r="L16" s="45" t="n">
        <v>16145</v>
      </c>
      <c r="M16" s="45" t="n">
        <v>16723</v>
      </c>
      <c r="N16" s="45" t="n">
        <v>17539</v>
      </c>
    </row>
    <row r="17" ht="15" customHeight="1" s="30">
      <c r="A17" s="21" t="n">
        <v>5</v>
      </c>
      <c r="B17" s="22" t="inlineStr">
        <is>
          <t>BUSES</t>
        </is>
      </c>
      <c r="C17" s="1" t="n"/>
      <c r="D17" s="39">
        <f>SUM(D18:D22)</f>
        <v/>
      </c>
      <c r="E17" s="39">
        <f>SUM(E18:E22)</f>
        <v/>
      </c>
      <c r="F17" s="39">
        <f>SUM(F18:F22)</f>
        <v/>
      </c>
      <c r="G17" s="39">
        <f>SUM(G18:G22)</f>
        <v/>
      </c>
      <c r="H17" s="39">
        <f>SUM(H18:H22)</f>
        <v/>
      </c>
      <c r="I17" s="39">
        <f>SUM(I18:I22)</f>
        <v/>
      </c>
      <c r="J17" s="39">
        <f>SUM(J18:J22)</f>
        <v/>
      </c>
      <c r="K17" s="39">
        <f>SUM(K18:K22)</f>
        <v/>
      </c>
      <c r="L17" s="39">
        <f>SUM(L18:L22)</f>
        <v/>
      </c>
      <c r="M17" s="39">
        <f>SUM(M18:M22)</f>
        <v/>
      </c>
      <c r="N17" s="39">
        <f>SUM(N18:N22)</f>
        <v/>
      </c>
      <c r="O17" s="40" t="inlineStr">
        <is>
          <t>Subtotal F1: formula added.</t>
        </is>
      </c>
    </row>
    <row r="18">
      <c r="A18" s="18" t="n"/>
      <c r="B18" s="10" t="inlineStr">
        <is>
          <t>i)</t>
        </is>
      </c>
      <c r="C18" s="10" t="inlineStr">
        <is>
          <t>Omnibuses</t>
        </is>
      </c>
      <c r="D18" s="41" t="n">
        <v>5120</v>
      </c>
      <c r="E18" s="41" t="n">
        <v>5470</v>
      </c>
      <c r="F18" s="41" t="n">
        <v>5665</v>
      </c>
      <c r="G18" s="41" t="n">
        <v>5776</v>
      </c>
      <c r="H18" s="41" t="n">
        <v>5863</v>
      </c>
      <c r="I18" s="41" t="n">
        <v>5906</v>
      </c>
      <c r="J18" s="41" t="n">
        <v>6070</v>
      </c>
      <c r="K18" s="41" t="n">
        <v>5847</v>
      </c>
      <c r="L18" s="41" t="n">
        <v>5802</v>
      </c>
      <c r="M18" s="41" t="n">
        <v>5841</v>
      </c>
      <c r="N18" s="41" t="n">
        <v>6067</v>
      </c>
    </row>
    <row r="19">
      <c r="A19" s="18" t="n"/>
      <c r="B19" s="10" t="inlineStr">
        <is>
          <t>ii)</t>
        </is>
      </c>
      <c r="C19" s="10" t="inlineStr">
        <is>
          <t>School buses (CB)</t>
        </is>
      </c>
      <c r="D19" s="41" t="n">
        <v>1847</v>
      </c>
      <c r="E19" s="41" t="n">
        <v>1840</v>
      </c>
      <c r="F19" s="41" t="n">
        <v>1844</v>
      </c>
      <c r="G19" s="41" t="n">
        <v>1847</v>
      </c>
      <c r="H19" s="41" t="n">
        <v>1841</v>
      </c>
      <c r="I19" s="41" t="n">
        <v>1834</v>
      </c>
      <c r="J19" s="41" t="n">
        <v>1840</v>
      </c>
      <c r="K19" s="41" t="n">
        <v>1835</v>
      </c>
      <c r="L19" s="41" t="n">
        <v>1835</v>
      </c>
      <c r="M19" s="41" t="n">
        <v>1835</v>
      </c>
      <c r="N19" s="41" t="n">
        <v>1837</v>
      </c>
    </row>
    <row r="20">
      <c r="A20" s="18" t="n"/>
      <c r="B20" s="10" t="inlineStr">
        <is>
          <t>iii)</t>
        </is>
      </c>
      <c r="C20" s="10" t="inlineStr">
        <is>
          <t>Private buses</t>
        </is>
      </c>
      <c r="D20" s="41" t="n">
        <v>2717</v>
      </c>
      <c r="E20" s="41" t="n">
        <v>2659</v>
      </c>
      <c r="F20" s="41" t="n">
        <v>2533</v>
      </c>
      <c r="G20" s="41" t="n">
        <v>2463</v>
      </c>
      <c r="H20" s="41" t="n">
        <v>2529</v>
      </c>
      <c r="I20" s="41" t="n">
        <v>2567</v>
      </c>
      <c r="J20" s="41" t="n">
        <v>2533</v>
      </c>
      <c r="K20" s="41" t="n">
        <v>2507</v>
      </c>
      <c r="L20" s="41" t="n">
        <v>2496</v>
      </c>
      <c r="M20" s="41" t="n">
        <v>2513</v>
      </c>
      <c r="N20" s="41" t="n">
        <v>2517</v>
      </c>
    </row>
    <row r="21">
      <c r="A21" s="18" t="n"/>
      <c r="B21" s="10" t="inlineStr">
        <is>
          <t>iv)</t>
        </is>
      </c>
      <c r="C21" s="10" t="inlineStr">
        <is>
          <t>Private hire buses</t>
        </is>
      </c>
      <c r="D21" s="45" t="n">
        <v>1909</v>
      </c>
      <c r="E21" s="45" t="n">
        <v>1598</v>
      </c>
      <c r="F21" s="45" t="n">
        <v>1255</v>
      </c>
      <c r="G21" s="45" t="n">
        <v>1084</v>
      </c>
      <c r="H21" s="45" t="n">
        <v>958</v>
      </c>
      <c r="I21" s="45" t="n">
        <v>826</v>
      </c>
      <c r="J21" s="45" t="n">
        <v>713</v>
      </c>
      <c r="K21" s="45" t="n">
        <v>568</v>
      </c>
      <c r="L21" s="45" t="n">
        <v>453</v>
      </c>
      <c r="M21" s="45" t="n">
        <v>377</v>
      </c>
      <c r="N21" s="45" t="n">
        <v>308</v>
      </c>
      <c r="O21" s="40" t="inlineStr">
        <is>
          <t>'Private hire buses' vs 'Private Hire (…) cars' capitalisation — see Findings.</t>
        </is>
      </c>
    </row>
    <row r="22">
      <c r="A22" s="18" t="n"/>
      <c r="B22" s="10" t="inlineStr">
        <is>
          <t>v)</t>
        </is>
      </c>
      <c r="C22" s="10" t="inlineStr">
        <is>
          <t>Excursion buses</t>
        </is>
      </c>
      <c r="D22" s="45" t="n">
        <v>6147</v>
      </c>
      <c r="E22" s="45" t="n">
        <v>6771</v>
      </c>
      <c r="F22" s="45" t="n">
        <v>7517</v>
      </c>
      <c r="G22" s="45" t="n">
        <v>7777</v>
      </c>
      <c r="H22" s="45" t="n">
        <v>8135</v>
      </c>
      <c r="I22" s="45" t="n">
        <v>7779</v>
      </c>
      <c r="J22" s="45" t="n">
        <v>7364</v>
      </c>
      <c r="K22" s="45" t="n">
        <v>7079</v>
      </c>
      <c r="L22" s="45" t="n">
        <v>7247</v>
      </c>
      <c r="M22" s="45" t="n">
        <v>7702</v>
      </c>
      <c r="N22" s="45" t="n">
        <v>7628</v>
      </c>
    </row>
    <row r="23" ht="15.75" customHeight="1" s="30">
      <c r="A23" s="38" t="n">
        <v>6</v>
      </c>
      <c r="B23" s="44" t="inlineStr">
        <is>
          <t>TAX EXEMPTED VEHICLES</t>
        </is>
      </c>
      <c r="C23" s="1" t="n"/>
      <c r="D23" s="39">
        <f>SUM(D24:D27)</f>
        <v/>
      </c>
      <c r="E23" s="39">
        <f>SUM(E24:E27)</f>
        <v/>
      </c>
      <c r="F23" s="39">
        <f>SUM(F24:F27)</f>
        <v/>
      </c>
      <c r="G23" s="39">
        <f>SUM(G24:G27)</f>
        <v/>
      </c>
      <c r="H23" s="39">
        <f>SUM(H24:H27)</f>
        <v/>
      </c>
      <c r="I23" s="39">
        <f>SUM(I24:I27)</f>
        <v/>
      </c>
      <c r="J23" s="39">
        <f>SUM(J24:J27)</f>
        <v/>
      </c>
      <c r="K23" s="39">
        <f>SUM(K24:K27)</f>
        <v/>
      </c>
      <c r="L23" s="39">
        <f>SUM(L24:L27)</f>
        <v/>
      </c>
      <c r="M23" s="39">
        <f>SUM(M24:M27)</f>
        <v/>
      </c>
      <c r="N23" s="39">
        <f>SUM(N24:N27)</f>
        <v/>
      </c>
      <c r="O23" s="40" t="inlineStr">
        <is>
          <t>See note 3. Subtotal F1: formula added.</t>
        </is>
      </c>
    </row>
    <row r="24">
      <c r="A24" s="18" t="n"/>
      <c r="B24" s="10" t="inlineStr">
        <is>
          <t>i)</t>
        </is>
      </c>
      <c r="C24" s="10" t="inlineStr">
        <is>
          <t>Cars &amp; Station-wagons</t>
        </is>
      </c>
      <c r="D24" s="45" t="n">
        <v>2411</v>
      </c>
      <c r="E24" s="45" t="n">
        <v>2506</v>
      </c>
      <c r="F24" s="45" t="n">
        <v>2533</v>
      </c>
      <c r="G24" s="45" t="n">
        <v>2603</v>
      </c>
      <c r="H24" s="45" t="n">
        <v>2085</v>
      </c>
      <c r="I24" s="45" t="n">
        <v>2138</v>
      </c>
      <c r="J24" s="45" t="n">
        <v>2209</v>
      </c>
      <c r="K24" s="45" t="n">
        <v>2297</v>
      </c>
      <c r="L24" s="45" t="n">
        <v>2466</v>
      </c>
      <c r="M24" s="45" t="n">
        <v>2595</v>
      </c>
      <c r="N24" s="45" t="n">
        <v>2552</v>
      </c>
      <c r="O24" s="40" t="inlineStr">
        <is>
          <t>Same words as row 3 category, different meaning (tax-exempt slice) — see Findings.</t>
        </is>
      </c>
    </row>
    <row r="25">
      <c r="A25" s="18" t="n"/>
      <c r="B25" s="10" t="inlineStr">
        <is>
          <t>ii)</t>
        </is>
      </c>
      <c r="C25" s="10" t="inlineStr">
        <is>
          <t>Motorcycles and scooters</t>
        </is>
      </c>
      <c r="D25" s="45" t="n">
        <v>621</v>
      </c>
      <c r="E25" s="45" t="n">
        <v>613</v>
      </c>
      <c r="F25" s="45" t="n">
        <v>612</v>
      </c>
      <c r="G25" s="45" t="n">
        <v>638</v>
      </c>
      <c r="H25" s="45" t="n">
        <v>493</v>
      </c>
      <c r="I25" s="45" t="n">
        <v>621</v>
      </c>
      <c r="J25" s="45" t="n">
        <v>635</v>
      </c>
      <c r="K25" s="45" t="n">
        <v>639</v>
      </c>
      <c r="L25" s="45" t="n">
        <v>504</v>
      </c>
      <c r="M25" s="45" t="n">
        <v>488</v>
      </c>
      <c r="N25" s="45" t="n">
        <v>485</v>
      </c>
      <c r="O25" s="40" t="inlineStr">
        <is>
          <t>Lowercase 'scooters' vs row 11 'SCOOTERS'; 488 vs 147,395 vehicles in 2024 — see Findings.</t>
        </is>
      </c>
    </row>
    <row r="26">
      <c r="A26" s="18" t="n"/>
      <c r="B26" s="10" t="inlineStr">
        <is>
          <t>iii)</t>
        </is>
      </c>
      <c r="C26" s="10" t="inlineStr">
        <is>
          <t>Buses</t>
        </is>
      </c>
      <c r="D26" s="45" t="n">
        <v>443</v>
      </c>
      <c r="E26" s="45" t="n">
        <v>466</v>
      </c>
      <c r="F26" s="45" t="n">
        <v>471</v>
      </c>
      <c r="G26" s="45" t="n">
        <v>432</v>
      </c>
      <c r="H26" s="45" t="n">
        <v>335</v>
      </c>
      <c r="I26" s="45" t="n">
        <v>339</v>
      </c>
      <c r="J26" s="45" t="n">
        <v>326</v>
      </c>
      <c r="K26" s="45" t="n">
        <v>403</v>
      </c>
      <c r="L26" s="45" t="n">
        <v>416</v>
      </c>
      <c r="M26" s="45" t="n">
        <v>430</v>
      </c>
      <c r="N26" s="45" t="n">
        <v>431</v>
      </c>
      <c r="O26" s="40" t="inlineStr">
        <is>
          <t>Same word as row 17 category, different meaning (tax-exempt slice) — see Findings.</t>
        </is>
      </c>
    </row>
    <row r="27">
      <c r="A27" s="18" t="n"/>
      <c r="B27" s="10" t="inlineStr">
        <is>
          <t>iv)</t>
        </is>
      </c>
      <c r="C27" s="10" t="inlineStr">
        <is>
          <t>Goods &amp; Other Vehicles</t>
        </is>
      </c>
      <c r="D27" s="45" t="n">
        <v>18210</v>
      </c>
      <c r="E27" s="45" t="n">
        <v>19311</v>
      </c>
      <c r="F27" s="45" t="n">
        <v>19855</v>
      </c>
      <c r="G27" s="45" t="n">
        <v>20103</v>
      </c>
      <c r="H27" s="45" t="n">
        <v>20362</v>
      </c>
      <c r="I27" s="45" t="n">
        <v>20695</v>
      </c>
      <c r="J27" s="45" t="n">
        <v>21410</v>
      </c>
      <c r="K27" s="45" t="n">
        <v>22383</v>
      </c>
      <c r="L27" s="45" t="n">
        <v>23143</v>
      </c>
      <c r="M27" s="45" t="n">
        <v>23848</v>
      </c>
      <c r="N27" s="45" t="n">
        <v>23836</v>
      </c>
      <c r="O27" s="40" t="inlineStr">
        <is>
          <t>Same words as row 12 category, different meaning (tax-exempt slice) — see Findings.</t>
        </is>
      </c>
    </row>
    <row r="28" ht="15.75" customHeight="1" s="30">
      <c r="A28" s="2" t="n">
        <v>7</v>
      </c>
      <c r="B28" s="3" t="inlineStr">
        <is>
          <t>TOTAL MOTOR VEHICLES</t>
        </is>
      </c>
      <c r="C28" s="4" t="n"/>
      <c r="D28" s="46">
        <f>D35</f>
        <v/>
      </c>
      <c r="E28" s="46">
        <f>E35</f>
        <v/>
      </c>
      <c r="F28" s="46">
        <f>F35</f>
        <v/>
      </c>
      <c r="G28" s="46">
        <f>G35</f>
        <v/>
      </c>
      <c r="H28" s="46">
        <f>H35</f>
        <v/>
      </c>
      <c r="I28" s="46">
        <f>I35</f>
        <v/>
      </c>
      <c r="J28" s="46">
        <f>J35</f>
        <v/>
      </c>
      <c r="K28" s="46">
        <f>K35</f>
        <v/>
      </c>
      <c r="L28" s="46">
        <f>L35</f>
        <v/>
      </c>
      <c r="M28" s="46">
        <f>M35</f>
        <v/>
      </c>
      <c r="N28" s="46">
        <f>N35</f>
        <v/>
      </c>
      <c r="O28" s="40" t="inlineStr">
        <is>
          <t>F2: was blank; now mirrors row 35 so both total captions agree.</t>
        </is>
      </c>
    </row>
    <row r="29" ht="12" customHeight="1" s="30">
      <c r="A29" s="5" t="n"/>
      <c r="B29" s="6" t="inlineStr">
        <is>
          <t>Cars &amp; Station-wagons</t>
        </is>
      </c>
      <c r="C29" s="7" t="n"/>
      <c r="D29" s="47">
        <f>D4+D5+D6+D9+D24</f>
        <v/>
      </c>
      <c r="E29" s="47">
        <f>E4+E5+E6+E9+E24</f>
        <v/>
      </c>
      <c r="F29" s="47">
        <f>F4+F5+F6+F9+F24</f>
        <v/>
      </c>
      <c r="G29" s="47">
        <f>G4+G5+G6+G9+G24</f>
        <v/>
      </c>
      <c r="H29" s="47">
        <f>H4+H5+H6+H9+H24</f>
        <v/>
      </c>
      <c r="I29" s="47">
        <f>I4+I5+I6+I9+I24</f>
        <v/>
      </c>
      <c r="J29" s="47">
        <f>J4+J5+J6+J9+J24</f>
        <v/>
      </c>
      <c r="K29" s="47">
        <f>K4+K5+K6+K9+K24</f>
        <v/>
      </c>
      <c r="L29" s="47">
        <f>L4+L5+L6+L9+L24</f>
        <v/>
      </c>
      <c r="M29" s="47">
        <f>M4+M5+M6+M9+M24</f>
        <v/>
      </c>
      <c r="N29" s="47">
        <f>N4+N5+N6+N9+N24</f>
        <v/>
      </c>
      <c r="O29" s="40" t="inlineStr">
        <is>
          <t>Regroup: cars excluding private-hire, incl. tax-exempt cars. Formula added.</t>
        </is>
      </c>
    </row>
    <row r="30" ht="12" customHeight="1" s="30">
      <c r="A30" s="5" t="n"/>
      <c r="B30" s="6" t="inlineStr">
        <is>
          <t>Private Hire Cars</t>
        </is>
      </c>
      <c r="C30" s="7" t="n"/>
      <c r="D30" s="47">
        <f>D7+D8</f>
        <v/>
      </c>
      <c r="E30" s="47">
        <f>E7+E8</f>
        <v/>
      </c>
      <c r="F30" s="47">
        <f>F7+F8</f>
        <v/>
      </c>
      <c r="G30" s="47">
        <f>G7+G8</f>
        <v/>
      </c>
      <c r="H30" s="47">
        <f>H7+H8</f>
        <v/>
      </c>
      <c r="I30" s="47">
        <f>I7+I8</f>
        <v/>
      </c>
      <c r="J30" s="47">
        <f>J7+J8</f>
        <v/>
      </c>
      <c r="K30" s="47">
        <f>K7+K8</f>
        <v/>
      </c>
      <c r="L30" s="47">
        <f>L7+L8</f>
        <v/>
      </c>
      <c r="M30" s="47">
        <f>M7+M8</f>
        <v/>
      </c>
      <c r="N30" s="47">
        <f>N7+N8</f>
        <v/>
      </c>
      <c r="O30" s="40" t="inlineStr">
        <is>
          <t>Regroup exists only here (no data.gov.sg twin). Formula added.</t>
        </is>
      </c>
    </row>
    <row r="31" ht="12" customHeight="1" s="30">
      <c r="A31" s="5" t="n"/>
      <c r="B31" s="6" t="inlineStr">
        <is>
          <t>Taxis</t>
        </is>
      </c>
      <c r="C31" s="7" t="n"/>
      <c r="D31" s="47">
        <f>D10</f>
        <v/>
      </c>
      <c r="E31" s="47">
        <f>E10</f>
        <v/>
      </c>
      <c r="F31" s="47">
        <f>F10</f>
        <v/>
      </c>
      <c r="G31" s="47">
        <f>G10</f>
        <v/>
      </c>
      <c r="H31" s="47">
        <f>H10</f>
        <v/>
      </c>
      <c r="I31" s="47">
        <f>I10</f>
        <v/>
      </c>
      <c r="J31" s="47">
        <f>J10</f>
        <v/>
      </c>
      <c r="K31" s="47">
        <f>K10</f>
        <v/>
      </c>
      <c r="L31" s="47">
        <f>L10</f>
        <v/>
      </c>
      <c r="M31" s="47">
        <f>M10</f>
        <v/>
      </c>
      <c r="N31" s="47">
        <f>N10</f>
        <v/>
      </c>
    </row>
    <row r="32" ht="12" customHeight="1" s="30">
      <c r="A32" s="5" t="n"/>
      <c r="B32" s="6" t="inlineStr">
        <is>
          <t>Buses</t>
        </is>
      </c>
      <c r="C32" s="7" t="n"/>
      <c r="D32" s="47">
        <f>D17+D26</f>
        <v/>
      </c>
      <c r="E32" s="47">
        <f>E17+E26</f>
        <v/>
      </c>
      <c r="F32" s="47">
        <f>F17+F26</f>
        <v/>
      </c>
      <c r="G32" s="47">
        <f>G17+G26</f>
        <v/>
      </c>
      <c r="H32" s="47">
        <f>H17+H26</f>
        <v/>
      </c>
      <c r="I32" s="47">
        <f>I17+I26</f>
        <v/>
      </c>
      <c r="J32" s="47">
        <f>J17+J26</f>
        <v/>
      </c>
      <c r="K32" s="47">
        <f>K17+K26</f>
        <v/>
      </c>
      <c r="L32" s="47">
        <f>L17+L26</f>
        <v/>
      </c>
      <c r="M32" s="47">
        <f>M17+M26</f>
        <v/>
      </c>
      <c r="N32" s="47">
        <f>N17+N26</f>
        <v/>
      </c>
    </row>
    <row r="33" ht="12" customHeight="1" s="30">
      <c r="A33" s="5" t="n"/>
      <c r="B33" s="6" t="inlineStr">
        <is>
          <t>Goods &amp; Other Vehicles</t>
        </is>
      </c>
      <c r="C33" s="7" t="n"/>
      <c r="D33" s="47">
        <f>D12+D27</f>
        <v/>
      </c>
      <c r="E33" s="47">
        <f>E12+E27</f>
        <v/>
      </c>
      <c r="F33" s="47">
        <f>F12+F27</f>
        <v/>
      </c>
      <c r="G33" s="47">
        <f>G12+G27</f>
        <v/>
      </c>
      <c r="H33" s="47">
        <f>H12+H27</f>
        <v/>
      </c>
      <c r="I33" s="47">
        <f>I12+I27</f>
        <v/>
      </c>
      <c r="J33" s="47">
        <f>J12+J27</f>
        <v/>
      </c>
      <c r="K33" s="47">
        <f>K12+K27</f>
        <v/>
      </c>
      <c r="L33" s="47">
        <f>L12+L27</f>
        <v/>
      </c>
      <c r="M33" s="47">
        <f>M12+M27</f>
        <v/>
      </c>
      <c r="N33" s="47">
        <f>N12+N27</f>
        <v/>
      </c>
    </row>
    <row r="34" ht="12" customHeight="1" s="30">
      <c r="A34" s="5" t="n"/>
      <c r="B34" s="6" t="inlineStr">
        <is>
          <t>Motorcycles &amp; Scooters</t>
        </is>
      </c>
      <c r="C34" s="7" t="n"/>
      <c r="D34" s="47">
        <f>D11+D25</f>
        <v/>
      </c>
      <c r="E34" s="47">
        <f>E11+E25</f>
        <v/>
      </c>
      <c r="F34" s="47">
        <f>F11+F25</f>
        <v/>
      </c>
      <c r="G34" s="47">
        <f>G11+G25</f>
        <v/>
      </c>
      <c r="H34" s="47">
        <f>H11+H25</f>
        <v/>
      </c>
      <c r="I34" s="47">
        <f>I11+I25</f>
        <v/>
      </c>
      <c r="J34" s="47">
        <f>J11+J25</f>
        <v/>
      </c>
      <c r="K34" s="47">
        <f>K11+K25</f>
        <v/>
      </c>
      <c r="L34" s="47">
        <f>L11+L25</f>
        <v/>
      </c>
      <c r="M34" s="47">
        <f>M11+M25</f>
        <v/>
      </c>
      <c r="N34" s="47">
        <f>N11+N25</f>
        <v/>
      </c>
    </row>
    <row r="35" ht="18.6" customHeight="1" s="30">
      <c r="A35" s="24" t="n"/>
      <c r="B35" s="22" t="inlineStr">
        <is>
          <t>ALL MOTOR VEHICLES (TOTAL)</t>
        </is>
      </c>
      <c r="C35" s="22" t="n"/>
      <c r="D35" s="48">
        <f>SUM(D29:D34)</f>
        <v/>
      </c>
      <c r="E35" s="48">
        <f>SUM(E29:E34)</f>
        <v/>
      </c>
      <c r="F35" s="48">
        <f>SUM(F29:F34)</f>
        <v/>
      </c>
      <c r="G35" s="48">
        <f>SUM(G29:G34)</f>
        <v/>
      </c>
      <c r="H35" s="48">
        <f>SUM(H29:H34)</f>
        <v/>
      </c>
      <c r="I35" s="48">
        <f>SUM(I29:I34)</f>
        <v/>
      </c>
      <c r="J35" s="48">
        <f>SUM(J29:J34)</f>
        <v/>
      </c>
      <c r="K35" s="48">
        <f>SUM(K29:K34)</f>
        <v/>
      </c>
      <c r="L35" s="48">
        <f>SUM(L29:L34)</f>
        <v/>
      </c>
      <c r="M35" s="48">
        <f>SUM(M29:M34)</f>
        <v/>
      </c>
      <c r="N35" s="48">
        <f>SUM(N29:N34)</f>
        <v/>
      </c>
      <c r="O35" s="40" t="inlineStr">
        <is>
          <t>Grand total. Recomputed value matches SPF Traffic Annual 2024 for 2023–2024.</t>
        </is>
      </c>
    </row>
    <row r="36" ht="15" customHeight="1" s="30">
      <c r="B36" s="49" t="inlineStr">
        <is>
          <t>Note:</t>
        </is>
      </c>
      <c r="C36" s="42" t="inlineStr">
        <is>
          <t>1  Off peak cars include revised off peak cars which were implemented on 25 Jan 2010.</t>
        </is>
      </c>
      <c r="O36" s="40" t="inlineStr">
        <is>
          <t>Wording fixed; original quoted on Findings sheet.</t>
        </is>
      </c>
    </row>
    <row r="37">
      <c r="B37" s="28" t="n"/>
      <c r="C37" s="42" t="inlineStr">
        <is>
          <t>2  LGV (max laden weight &lt;= 3.5mt), HGV (max laden weight &gt; 3.5mt - 16mt), VHGV (max laden weight &gt; 16mt).</t>
        </is>
      </c>
      <c r="O37" s="40" t="inlineStr">
        <is>
          <t>Band boundary clarified; original quoted on Findings sheet.</t>
        </is>
      </c>
    </row>
    <row r="38">
      <c r="B38" s="28" t="n"/>
      <c r="C38" s="42" t="inlineStr">
        <is>
          <t>3  Tax exempted vehicles include vehicles registered with exemption of road tax payment, vehicles for off-the-road use and engineering plants, etc.</t>
        </is>
      </c>
      <c r="O38" s="40" t="inlineStr">
        <is>
          <t>Punctuation fixed; original quoted on Findings sheet.</t>
        </is>
      </c>
    </row>
    <row r="39">
      <c r="A39" s="50" t="inlineStr">
        <is>
          <t>Oxaide • UEN 201806463W • Research, not advice • REF SAMPLE-excel</t>
        </is>
      </c>
    </row>
  </sheetData>
  <printOptions horizontalCentered="1"/>
  <pageMargins left="0.3149606299212598" right="0.3149606299212598" top="0.7480314960629921" bottom="0.5511811023622047" header="0.5118110236220472" footer="0.3149606299212598"/>
  <pageSetup orientation="landscape" paperSize="9" scale="90"/>
  <headerFooter scaleWithDoc="0" alignWithMargins="0">
    <oddHeader>&amp;LAnnual Vehicle Statistics 2025</oddHeader>
    <oddFooter>&amp;L&amp;A&amp;C&amp;"Arial"&amp;8 Oxaide • UEN 201806463W • Research, not advice • REF SAMPLE-excel • p &amp;P&amp;R&amp;8 Customer Services Division_x000a_Land Transport Authority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F172A"/>
    <outlinePr summaryBelow="1" summaryRight="1"/>
    <pageSetUpPr/>
  </sheetPr>
  <dimension ref="A1:F4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style="30" min="1" max="1"/>
    <col width="26" customWidth="1" style="30" min="2" max="2"/>
    <col width="10" customWidth="1" style="30" min="3" max="3"/>
    <col width="52" customWidth="1" style="30" min="4" max="4"/>
    <col width="52" customWidth="1" style="30" min="5" max="5"/>
    <col width="12" customWidth="1" style="30" min="6" max="6"/>
  </cols>
  <sheetData>
    <row r="1">
      <c r="A1" s="51" t="inlineStr">
        <is>
          <t>Excel audit — Findings (LTA Annual Motor Vehicle Population by Vehicle Type, MVP 01-1)</t>
        </is>
      </c>
    </row>
    <row r="2">
      <c r="A2" s="52" t="inlineStr">
        <is>
          <t>Source file: LTA DataMall TempXLS MVP01-1_MVP_by_type.xlsx (Jan 2026 update, years 2015–2025) • Cross-checked against data.gov.sg dataset d_2873f3b1b2a836103f51f696350b98fa (Annual Motor Vehicle Population by Vehicle Type, 2005–2024, read 28 Sep 2026) • Pink cells on 'Audited table' mark every changed or flagged cell.</t>
        </is>
      </c>
    </row>
    <row r="4">
      <c r="A4" s="53" t="inlineStr">
        <is>
          <t>ID</t>
        </is>
      </c>
      <c r="B4" s="53" t="inlineStr">
        <is>
          <t>Where</t>
        </is>
      </c>
      <c r="C4" s="53" t="inlineStr">
        <is>
          <t>Severity</t>
        </is>
      </c>
      <c r="D4" s="53" t="inlineStr">
        <is>
          <t>Issue found</t>
        </is>
      </c>
      <c r="E4" s="53" t="inlineStr">
        <is>
          <t>Fix applied in cleaned copy</t>
        </is>
      </c>
      <c r="F4" s="53" t="inlineStr">
        <is>
          <t>Status</t>
        </is>
      </c>
    </row>
    <row r="5">
      <c r="A5" s="54" t="inlineStr">
        <is>
          <t>F1</t>
        </is>
      </c>
      <c r="B5" s="54" t="inlineStr">
        <is>
          <t>Audited table D3:N3, D12:N12, D17:N17, D23:N23, D29:N35 (132 cells)</t>
        </is>
      </c>
      <c r="C5" s="55" t="inlineStr">
        <is>
          <t>High</t>
        </is>
      </c>
      <c r="D5" s="54" t="inlineStr">
        <is>
          <t>No formulas in the source file at all: every subtotal and total (incl. the grand total) is a typed-in value. Any future year column added by hand can silently disagree with its parts.</t>
        </is>
      </c>
      <c r="E5" s="54" t="inlineStr">
        <is>
          <t>Replaced with own-column formulas (e.g. D3=SUM(D4:D9), D35=SUM(D29:D34)). Recomputed values match the typed-in values in all 11 years.</t>
        </is>
      </c>
      <c r="F5" s="54" t="inlineStr">
        <is>
          <t>Fixed</t>
        </is>
      </c>
    </row>
    <row r="6">
      <c r="A6" s="54" t="inlineStr">
        <is>
          <t>F2</t>
        </is>
      </c>
      <c r="B6" s="54" t="inlineStr">
        <is>
          <t>Audited table row 28 (D28:N28)</t>
        </is>
      </c>
      <c r="C6" s="55" t="inlineStr">
        <is>
          <t>High</t>
        </is>
      </c>
      <c r="D6" s="54" t="inlineStr">
        <is>
          <t>Row 28 is captioned 'TOTAL MOTOR VEHICLES' but all 11 cells are blank; the real grand total sits 7 rows lower at row 35. A reader (or a linked formula) stopping at row 28 finds no total.</t>
        </is>
      </c>
      <c r="E6" s="54" t="inlineStr">
        <is>
          <t>D28:N28 now link to row 35 (=D35 … =N35) so both captions carry the same total.</t>
        </is>
      </c>
      <c r="F6" s="54" t="inlineStr">
        <is>
          <t>Fixed</t>
        </is>
      </c>
    </row>
    <row r="7">
      <c r="A7" s="54" t="inlineStr">
        <is>
          <t>F3</t>
        </is>
      </c>
      <c r="B7" s="54" t="inlineStr">
        <is>
          <t>Audited table D2:N2</t>
        </is>
      </c>
      <c r="C7" s="56" t="inlineStr">
        <is>
          <t>Medium</t>
        </is>
      </c>
      <c r="D7" s="54" t="inlineStr">
        <is>
          <t>Year headers are stored as text ('2015' as text, not a number), which breaks year arithmetic, date axes and numeric-year lookups.</t>
        </is>
      </c>
      <c r="E7" s="54" t="inlineStr">
        <is>
          <t>Converted to numbers (2015–2025) with 0 format; header row shaded ink.</t>
        </is>
      </c>
      <c r="F7" s="54" t="inlineStr">
        <is>
          <t>Fixed</t>
        </is>
      </c>
    </row>
    <row r="8">
      <c r="A8" s="54" t="inlineStr">
        <is>
          <t>F4</t>
        </is>
      </c>
      <c r="B8" s="54" t="inlineStr">
        <is>
          <t>Audited table A3, A23</t>
        </is>
      </c>
      <c r="C8" s="57" t="inlineStr">
        <is>
          <t>Low</t>
        </is>
      </c>
      <c r="D8" s="54" t="inlineStr">
        <is>
          <t>Index column mixes types: A3 ('1') and A23 ('6') are text while A10–A12, A17, A28 are numbers.</t>
        </is>
      </c>
      <c r="E8" s="54" t="inlineStr">
        <is>
          <t>A3 and A23 stored as numbers 1 and 6.</t>
        </is>
      </c>
      <c r="F8" s="54" t="inlineStr">
        <is>
          <t>Fixed</t>
        </is>
      </c>
    </row>
    <row r="9">
      <c r="A9" s="54" t="inlineStr">
        <is>
          <t>F5</t>
        </is>
      </c>
      <c r="B9" s="54" t="inlineStr">
        <is>
          <t>Audited table B7, B8</t>
        </is>
      </c>
      <c r="C9" s="57" t="inlineStr">
        <is>
          <t>Low</t>
        </is>
      </c>
      <c r="D9" s="54" t="inlineStr">
        <is>
          <t>Cars sub-list numbering is inconsistent: (iv), (v) in parentheses while siblings read i), ii), iii), vi).</t>
        </is>
      </c>
      <c r="E9" s="54" t="inlineStr">
        <is>
          <t>Unified to iv), v).</t>
        </is>
      </c>
      <c r="F9" s="54" t="inlineStr">
        <is>
          <t>Fixed</t>
        </is>
      </c>
    </row>
    <row r="10">
      <c r="A10" s="54" t="inlineStr">
        <is>
          <t>F6</t>
        </is>
      </c>
      <c r="B10" s="54" t="inlineStr">
        <is>
          <t>Audited table C9, B12, B23</t>
        </is>
      </c>
      <c r="C10" s="56" t="inlineStr">
        <is>
          <t>Medium</t>
        </is>
      </c>
      <c r="D10" s="54" t="inlineStr">
        <is>
          <t>Footnote digits baked into labels ('Off peak cars 1', '…VEHICLES 2', '…VEHICLES 3') so exact-match lookups against data.gov.sg labels ('Off peak cars') fail.</t>
        </is>
      </c>
      <c r="E10" s="54" t="inlineStr">
        <is>
          <t>Digits removed from labels; pointers added in column O. Labels now match the footnotes by position.</t>
        </is>
      </c>
      <c r="F10" s="54" t="inlineStr">
        <is>
          <t>Fixed</t>
        </is>
      </c>
    </row>
    <row r="11">
      <c r="A11" s="54" t="inlineStr">
        <is>
          <t>F7</t>
        </is>
      </c>
      <c r="B11" s="54" t="inlineStr">
        <is>
          <t>Audited table A1, C6, B36</t>
        </is>
      </c>
      <c r="C11" s="56" t="inlineStr">
        <is>
          <t>Medium</t>
        </is>
      </c>
      <c r="D11" s="54" t="inlineStr">
        <is>
          <t>Stray spaces: title (A1) and 'Tuition cars ' (C6) carry trailing spaces; B36 reads 'Note : '. 'Tuition cars ' does not equal data.gov.sg 'Tuition cars' in an exact match.</t>
        </is>
      </c>
      <c r="E11" s="54" t="inlineStr">
        <is>
          <t>Trimmed to 'MOTOR VEHICLE POPULATION BY VEHICLE TYPE', 'Tuition cars', 'Note:'.</t>
        </is>
      </c>
      <c r="F11" s="54" t="inlineStr">
        <is>
          <t>Fixed</t>
        </is>
      </c>
    </row>
    <row r="12">
      <c r="A12" s="54" t="inlineStr">
        <is>
          <t>F8</t>
        </is>
      </c>
      <c r="B12" s="54" t="inlineStr">
        <is>
          <t>Labels rows 3/10/11/12/17/23 vs rows 29–34 and data.gov.sg</t>
        </is>
      </c>
      <c r="C12" s="56" t="inlineStr">
        <is>
          <t>Medium</t>
        </is>
      </c>
      <c r="D12" s="54" t="inlineStr">
        <is>
          <t>Same concepts spelled several ways: '&amp;' vs 'and' (Cars &amp; Station-wagons vs Cars and Station-wagons), ALL-CAPS vs Title Case (TAXIS vs Taxis; BUSES vs Buses), and 'Private Hire Cars' (row 30) exists only in this workbook. Cross-file lookups need the map below.</t>
        </is>
      </c>
      <c r="E12" s="54" t="inlineStr">
        <is>
          <t>Labels preserved as LTA wrote them; mapping table added below (rows 24–32). Do not match on raw text across files.</t>
        </is>
      </c>
      <c r="F12" s="54" t="inlineStr">
        <is>
          <t>Documented</t>
        </is>
      </c>
    </row>
    <row r="13">
      <c r="A13" s="54" t="inlineStr">
        <is>
          <t>F9</t>
        </is>
      </c>
      <c r="B13" s="54" t="inlineStr">
        <is>
          <t>Audited table C25 vs B11</t>
        </is>
      </c>
      <c r="C13" s="56" t="inlineStr">
        <is>
          <t>Medium</t>
        </is>
      </c>
      <c r="D13" s="54" t="inlineStr">
        <is>
          <t>One-letter case difference separates two different series: 'Motorcycles and scooters' (C25, tax-exempt: 488 vehicles in 2024) vs 'MOTORCYCLES &amp; SCOOTERS' (row 11: 147,395 in 2024). Case-insensitive matching merges them.</t>
        </is>
      </c>
      <c r="E13" s="54" t="inlineStr">
        <is>
          <t>Kept LTA wording; flagged pink with a column-O warning. Always filter by row/category, never by name fragment.</t>
        </is>
      </c>
      <c r="F13" s="54" t="inlineStr">
        <is>
          <t>Documented</t>
        </is>
      </c>
    </row>
    <row r="14">
      <c r="A14" s="54" t="inlineStr">
        <is>
          <t>F10</t>
        </is>
      </c>
      <c r="B14" s="54" t="inlineStr">
        <is>
          <t>Audited table rows 3:35 and 29:35</t>
        </is>
      </c>
      <c r="C14" s="55" t="inlineStr">
        <is>
          <t>High</t>
        </is>
      </c>
      <c r="D14" s="54" t="inlineStr">
        <is>
          <t>Double-count trap: section 7 (rows 29–34) re-slices the same vehicles, and rows 3/12/17/23 are subtotals. A whole-column SUM(D3:D35) returns 3,867,864 for 2024 — 3.84x the true 1,007,094; SUM(D29:D35) returns exactly 2x the truth.</t>
        </is>
      </c>
      <c r="E14" s="54" t="inlineStr">
        <is>
          <t>Total formulas sum their parts only; warning added here and in column O of row 35. Never sum a full column of this sheet.</t>
        </is>
      </c>
      <c r="F14" s="54" t="inlineStr">
        <is>
          <t>Documented</t>
        </is>
      </c>
    </row>
    <row r="15">
      <c r="A15" s="54" t="inlineStr">
        <is>
          <t>F11</t>
        </is>
      </c>
      <c r="B15" s="54" t="inlineStr">
        <is>
          <t>Whole sheet</t>
        </is>
      </c>
      <c r="C15" s="57" t="inlineStr">
        <is>
          <t>Low</t>
        </is>
      </c>
      <c r="D15" s="54" t="inlineStr">
        <is>
          <t>No frozen panes and no print footer, so the year row scrolls away and printouts carry no source line.</t>
        </is>
      </c>
      <c r="E15" s="54" t="inlineStr">
        <is>
          <t>Froze panes at D3; added print footer with source REF on every sheet.</t>
        </is>
      </c>
      <c r="F15" s="54" t="inlineStr">
        <is>
          <t>Fixed</t>
        </is>
      </c>
    </row>
    <row r="16">
      <c r="A16" s="54" t="inlineStr">
        <is>
          <t>F12</t>
        </is>
      </c>
      <c r="B16" s="54" t="inlineStr">
        <is>
          <t>Coverage: workbook 2015–2025 vs data.gov.sg 2005–2024</t>
        </is>
      </c>
      <c r="C16" s="56" t="inlineStr">
        <is>
          <t>Medium</t>
        </is>
      </c>
      <c r="D16" s="54" t="inlineStr">
        <is>
          <t>Version drift between the twins: this workbook adds 2025 (ALL total 1,012,023) but drops 2005–2014; data.gov.sg has 2005–2014 but no 2025. The pre-2013 'Rental cars' label break lives only in the API history (Rental cars ends 2012 at 14,862; two Private Hire rows start 2013).</t>
        </is>
      </c>
      <c r="E16" s="54" t="inlineStr">
        <is>
          <t>2025 kept and labelled LTA-workbook-only; overlap years 2015–2024 verified identical (210/210 cells). See Checks sheet.</t>
        </is>
      </c>
      <c r="F16" s="54" t="inlineStr">
        <is>
          <t>Documented</t>
        </is>
      </c>
    </row>
    <row r="17">
      <c r="A17" s="54" t="inlineStr">
        <is>
          <t>F13</t>
        </is>
      </c>
      <c r="B17" s="54" t="inlineStr">
        <is>
          <t>Audited table C36, C38</t>
        </is>
      </c>
      <c r="C17" s="57" t="inlineStr">
        <is>
          <t>Low</t>
        </is>
      </c>
      <c r="D17" s="54" t="inlineStr">
        <is>
          <t>Note text slips: C36 'which was implemented' (plural subject) and C38 ends 'etc,.'.</t>
        </is>
      </c>
      <c r="E17" s="54" t="inlineStr">
        <is>
          <t>Fixed to 'which were implemented' and 'etc.'. Originals quoted here for traceability.</t>
        </is>
      </c>
      <c r="F17" s="54" t="inlineStr">
        <is>
          <t>Fixed</t>
        </is>
      </c>
    </row>
    <row r="18">
      <c r="A18" s="54" t="inlineStr">
        <is>
          <t>F14</t>
        </is>
      </c>
      <c r="B18" s="54" t="inlineStr">
        <is>
          <t>Audited table C37</t>
        </is>
      </c>
      <c r="C18" s="57" t="inlineStr">
        <is>
          <t>Low</t>
        </is>
      </c>
      <c r="D18" s="54" t="inlineStr">
        <is>
          <t>Weight-band wording overlaps at exactly 3.5mt: LGV '&lt;= 3.5mt' beside HGV '3.5mt - 16mt'.</t>
        </is>
      </c>
      <c r="E18" s="54" t="inlineStr">
        <is>
          <t>Clarified to HGV '&gt; 3.5mt - 16mt' (standard LTA banding). Original quoted here for traceability.</t>
        </is>
      </c>
      <c r="F18" s="54" t="inlineStr">
        <is>
          <t>Fixed</t>
        </is>
      </c>
    </row>
    <row r="21">
      <c r="A21" s="58" t="inlineStr">
        <is>
          <t>Label map — workbook wording vs data.gov.sg API wording (exact strings)</t>
        </is>
      </c>
    </row>
    <row r="22">
      <c r="A22" s="53" t="inlineStr">
        <is>
          <t>Workbook cell</t>
        </is>
      </c>
      <c r="B22" s="53" t="inlineStr">
        <is>
          <t>Workbook label</t>
        </is>
      </c>
      <c r="C22" s="53" t="inlineStr">
        <is>
          <t>data.gov.sg label</t>
        </is>
      </c>
      <c r="D22" s="53" t="inlineStr">
        <is>
          <t>Note</t>
        </is>
      </c>
    </row>
    <row r="23">
      <c r="A23" s="54" t="inlineStr">
        <is>
          <t>B3 / B29</t>
        </is>
      </c>
      <c r="B23" s="54" t="inlineStr">
        <is>
          <t>Cars &amp; Station-wagons</t>
        </is>
      </c>
      <c r="C23" s="54" t="inlineStr">
        <is>
          <t>Cars and Station-wagons</t>
        </is>
      </c>
      <c r="D23" s="54" t="inlineStr">
        <is>
          <t>&amp; vs and</t>
        </is>
      </c>
    </row>
    <row r="24">
      <c r="A24" s="54" t="inlineStr">
        <is>
          <t>B10 / B31</t>
        </is>
      </c>
      <c r="B24" s="54" t="inlineStr">
        <is>
          <t>TAXIS / Taxis</t>
        </is>
      </c>
      <c r="C24" s="54" t="inlineStr">
        <is>
          <t>Taxis</t>
        </is>
      </c>
      <c r="D24" s="54" t="inlineStr">
        <is>
          <t>Workbook itself uses two cases</t>
        </is>
      </c>
    </row>
    <row r="25">
      <c r="A25" s="54" t="inlineStr">
        <is>
          <t>B11</t>
        </is>
      </c>
      <c r="B25" s="54" t="inlineStr">
        <is>
          <t>MOTORCYCLES &amp; SCOOTERS</t>
        </is>
      </c>
      <c r="C25" s="54" t="inlineStr">
        <is>
          <t>Motorcycles and Scooters</t>
        </is>
      </c>
      <c r="D25" s="54" t="inlineStr">
        <is>
          <t>Caps + &amp; vs and</t>
        </is>
      </c>
    </row>
    <row r="26">
      <c r="A26" s="54" t="inlineStr">
        <is>
          <t>C13</t>
        </is>
      </c>
      <c r="B26" s="54" t="inlineStr">
        <is>
          <t>Goods-cum-passenger vehicles (GPVs)</t>
        </is>
      </c>
      <c r="C26" s="54" t="inlineStr">
        <is>
          <t>Goods-cum-passenger vehicles (GPVs)</t>
        </is>
      </c>
      <c r="D26" s="54" t="inlineStr">
        <is>
          <t>Identical</t>
        </is>
      </c>
    </row>
    <row r="27">
      <c r="A27" s="54" t="inlineStr">
        <is>
          <t>C21</t>
        </is>
      </c>
      <c r="B27" s="54" t="inlineStr">
        <is>
          <t>Private hire buses</t>
        </is>
      </c>
      <c r="C27" s="54" t="inlineStr">
        <is>
          <t>Private hire buses</t>
        </is>
      </c>
      <c r="D27" s="54" t="inlineStr">
        <is>
          <t>Identical; note lowercase 'hire' vs Private Hire cars</t>
        </is>
      </c>
    </row>
    <row r="28">
      <c r="A28" s="54" t="inlineStr">
        <is>
          <t>B30</t>
        </is>
      </c>
      <c r="B28" s="54" t="inlineStr">
        <is>
          <t>Private Hire Cars</t>
        </is>
      </c>
      <c r="C28" s="54" t="inlineStr">
        <is>
          <t>(no twin)</t>
        </is>
      </c>
      <c r="D28" s="54" t="inlineStr">
        <is>
          <t>Workbook-only regroup = Self-Drive + Chauffeur</t>
        </is>
      </c>
    </row>
    <row r="29">
      <c r="A29" s="54" t="inlineStr">
        <is>
          <t>C25</t>
        </is>
      </c>
      <c r="B29" s="54" t="inlineStr">
        <is>
          <t>Motorcycles and scooters</t>
        </is>
      </c>
      <c r="C29" s="54" t="inlineStr">
        <is>
          <t>Motorcycles and scooters</t>
        </is>
      </c>
      <c r="D29" s="54" t="inlineStr">
        <is>
          <t>Identical; differs by case from row 11 only</t>
        </is>
      </c>
    </row>
    <row r="30">
      <c r="A30" s="54" t="inlineStr">
        <is>
          <t>B32/B33/B34</t>
        </is>
      </c>
      <c r="B30" s="54" t="inlineStr">
        <is>
          <t>Buses / Goods &amp; Other Vehicles / Motorcycles &amp; Scooters</t>
        </is>
      </c>
      <c r="C30" s="54" t="inlineStr">
        <is>
          <t>(no twins)</t>
        </is>
      </c>
      <c r="D30" s="54" t="inlineStr">
        <is>
          <t>Workbook-only regroups incl. tax-exempt slices</t>
        </is>
      </c>
    </row>
    <row r="33">
      <c r="A33" s="58" t="inlineStr">
        <is>
          <t>Cleared checks — verified, no issue (evidence on Checks sheet)</t>
        </is>
      </c>
    </row>
    <row r="34">
      <c r="A34" s="59" t="inlineStr">
        <is>
          <t>•  All subtotals reconcile in all 11 years (cars, goods, buses, tax-exempt detail sums; section-7 regroups; grand total both ways).</t>
        </is>
      </c>
    </row>
    <row r="35">
      <c r="A35" s="59" t="inlineStr">
        <is>
          <t>•  210/210 overlapping detail cells (2015–2024) match the data.gov.sg API values exactly.</t>
        </is>
      </c>
    </row>
    <row r="36">
      <c r="A36" s="59" t="inlineStr">
        <is>
          <t>•  No negative values; no blank data cells except the flagged row 28; no duplicate year columns.</t>
        </is>
      </c>
    </row>
    <row r="37">
      <c r="A37" s="59" t="inlineStr">
        <is>
          <t>•  No hidden rows, columns or sheets; no merged cells; no conditional formatting or validation rules to conflict with.</t>
        </is>
      </c>
    </row>
    <row r="38">
      <c r="A38" s="59" t="inlineStr">
        <is>
          <t>•  Large year-on-year moves checked and plausible (ride-hail growth from 2015, taxi decline, off-peak rundown) — movements, not keying errors.</t>
        </is>
      </c>
    </row>
    <row r="39">
      <c r="A39" s="59" t="inlineStr">
        <is>
          <t>•  2023–2024 grand totals match SPF Traffic Annual 2024 Table 2 (p.6) to the vehicle; SPF's 'mid-year' label for those rows is SPF's wording, not this file's.</t>
        </is>
      </c>
    </row>
    <row r="41">
      <c r="A41" s="50" t="inlineStr">
        <is>
          <t>Oxaide • UEN 201806463W • Research, not advice • REF SAMPLE-excel</t>
        </is>
      </c>
    </row>
  </sheetData>
  <pageMargins left="0.75" right="0.75" top="1" bottom="1" header="0.5" footer="0.5"/>
  <headerFooter>
    <oddHeader/>
    <oddFooter>&amp;C&amp;8 Oxaide • UEN 201806463W • Research, not advice • REF SAMPLE-excel • p &amp;P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64748B"/>
    <outlinePr summaryBelow="1" summaryRight="1"/>
    <pageSetUpPr/>
  </sheetPr>
  <dimension ref="A1:N20"/>
  <sheetViews>
    <sheetView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style="30" min="1" max="1"/>
    <col width="26" customWidth="1" style="30" min="2" max="2"/>
    <col width="20" customWidth="1" style="30" min="3" max="3"/>
    <col width="52" customWidth="1" style="30" min="4" max="4"/>
    <col width="16" customWidth="1" style="30" min="5" max="5"/>
    <col width="12" customWidth="1" style="30" min="6" max="6"/>
    <col width="12" customWidth="1" style="30" min="7" max="7"/>
    <col width="12" customWidth="1" style="30" min="8" max="8"/>
    <col width="12" customWidth="1" style="30" min="9" max="9"/>
    <col width="12" customWidth="1" style="30" min="10" max="10"/>
    <col width="12" customWidth="1" style="30" min="11" max="11"/>
    <col width="12" customWidth="1" style="30" min="12" max="12"/>
    <col width="12" customWidth="1" style="30" min="13" max="13"/>
    <col width="12" customWidth="1" style="30" min="14" max="14"/>
  </cols>
  <sheetData>
    <row r="1">
      <c r="A1" s="51" t="inlineStr">
        <is>
          <t>Reconciliation checks — recomputed from the audited grid (formulas live)</t>
        </is>
      </c>
    </row>
    <row r="2">
      <c r="A2" s="52" t="inlineStr">
        <is>
          <t>Each check below recomputes from 'Audited table' so it stays live. Year columns D..N mirror the audited grid.</t>
        </is>
      </c>
    </row>
    <row r="3">
      <c r="A3" s="37" t="inlineStr">
        <is>
          <t>Check</t>
        </is>
      </c>
      <c r="B3" s="37" t="inlineStr">
        <is>
          <t>Basis</t>
        </is>
      </c>
      <c r="C3" s="37" t="inlineStr">
        <is>
          <t>Expect</t>
        </is>
      </c>
      <c r="D3" s="60">
        <f>'Audited table'!D2</f>
        <v/>
      </c>
      <c r="E3" s="60">
        <f>'Audited table'!E2</f>
        <v/>
      </c>
      <c r="F3" s="60">
        <f>'Audited table'!F2</f>
        <v/>
      </c>
      <c r="G3" s="60">
        <f>'Audited table'!G2</f>
        <v/>
      </c>
      <c r="H3" s="60">
        <f>'Audited table'!H2</f>
        <v/>
      </c>
      <c r="I3" s="60">
        <f>'Audited table'!I2</f>
        <v/>
      </c>
      <c r="J3" s="60">
        <f>'Audited table'!J2</f>
        <v/>
      </c>
      <c r="K3" s="60">
        <f>'Audited table'!K2</f>
        <v/>
      </c>
      <c r="L3" s="60">
        <f>'Audited table'!L2</f>
        <v/>
      </c>
      <c r="M3" s="60">
        <f>'Audited table'!M2</f>
        <v/>
      </c>
      <c r="N3" s="60">
        <f>'Audited table'!N2</f>
        <v/>
      </c>
    </row>
    <row r="4">
      <c r="A4" s="61" t="inlineStr">
        <is>
          <t>Cars detail sums to row 3</t>
        </is>
      </c>
      <c r="B4" s="52" t="inlineStr">
        <is>
          <t>SUM(D4:D9)-D3</t>
        </is>
      </c>
      <c r="C4" s="62" t="n">
        <v>0</v>
      </c>
      <c r="D4" s="63">
        <f>SUM('Audited table'!D4:'Audited table'!D9)-'Audited table'!D3</f>
        <v/>
      </c>
      <c r="E4" s="63">
        <f>SUM('Audited table'!E4:'Audited table'!E9)-'Audited table'!E3</f>
        <v/>
      </c>
      <c r="F4" s="63">
        <f>SUM('Audited table'!F4:'Audited table'!F9)-'Audited table'!F3</f>
        <v/>
      </c>
      <c r="G4" s="63">
        <f>SUM('Audited table'!G4:'Audited table'!G9)-'Audited table'!G3</f>
        <v/>
      </c>
      <c r="H4" s="63">
        <f>SUM('Audited table'!H4:'Audited table'!H9)-'Audited table'!H3</f>
        <v/>
      </c>
      <c r="I4" s="63">
        <f>SUM('Audited table'!I4:'Audited table'!I9)-'Audited table'!I3</f>
        <v/>
      </c>
      <c r="J4" s="63">
        <f>SUM('Audited table'!J4:'Audited table'!J9)-'Audited table'!J3</f>
        <v/>
      </c>
      <c r="K4" s="63">
        <f>SUM('Audited table'!K4:'Audited table'!K9)-'Audited table'!K3</f>
        <v/>
      </c>
      <c r="L4" s="63">
        <f>SUM('Audited table'!L4:'Audited table'!L9)-'Audited table'!L3</f>
        <v/>
      </c>
      <c r="M4" s="63">
        <f>SUM('Audited table'!M4:'Audited table'!M9)-'Audited table'!M3</f>
        <v/>
      </c>
      <c r="N4" s="63">
        <f>SUM('Audited table'!N4:'Audited table'!N9)-'Audited table'!N3</f>
        <v/>
      </c>
    </row>
    <row r="5">
      <c r="A5" s="61" t="inlineStr">
        <is>
          <t>Goods detail sums to row 12</t>
        </is>
      </c>
      <c r="B5" s="52" t="inlineStr">
        <is>
          <t>SUM(D13:D16)-D12</t>
        </is>
      </c>
      <c r="C5" s="62" t="n">
        <v>0</v>
      </c>
      <c r="D5" s="63">
        <f>SUM('Audited table'!D13:'Audited table'!D16)-'Audited table'!D12</f>
        <v/>
      </c>
      <c r="E5" s="63">
        <f>SUM('Audited table'!E13:'Audited table'!E16)-'Audited table'!E12</f>
        <v/>
      </c>
      <c r="F5" s="63">
        <f>SUM('Audited table'!F13:'Audited table'!F16)-'Audited table'!F12</f>
        <v/>
      </c>
      <c r="G5" s="63">
        <f>SUM('Audited table'!G13:'Audited table'!G16)-'Audited table'!G12</f>
        <v/>
      </c>
      <c r="H5" s="63">
        <f>SUM('Audited table'!H13:'Audited table'!H16)-'Audited table'!H12</f>
        <v/>
      </c>
      <c r="I5" s="63">
        <f>SUM('Audited table'!I13:'Audited table'!I16)-'Audited table'!I12</f>
        <v/>
      </c>
      <c r="J5" s="63">
        <f>SUM('Audited table'!J13:'Audited table'!J16)-'Audited table'!J12</f>
        <v/>
      </c>
      <c r="K5" s="63">
        <f>SUM('Audited table'!K13:'Audited table'!K16)-'Audited table'!K12</f>
        <v/>
      </c>
      <c r="L5" s="63">
        <f>SUM('Audited table'!L13:'Audited table'!L16)-'Audited table'!L12</f>
        <v/>
      </c>
      <c r="M5" s="63">
        <f>SUM('Audited table'!M13:'Audited table'!M16)-'Audited table'!M12</f>
        <v/>
      </c>
      <c r="N5" s="63">
        <f>SUM('Audited table'!N13:'Audited table'!N16)-'Audited table'!N12</f>
        <v/>
      </c>
    </row>
    <row r="6">
      <c r="A6" s="61" t="inlineStr">
        <is>
          <t>Buses detail sums to row 17</t>
        </is>
      </c>
      <c r="B6" s="52" t="inlineStr">
        <is>
          <t>SUM(D18:D22)-D17</t>
        </is>
      </c>
      <c r="C6" s="62" t="n">
        <v>0</v>
      </c>
      <c r="D6" s="63">
        <f>SUM('Audited table'!D18:'Audited table'!D22)-'Audited table'!D17</f>
        <v/>
      </c>
      <c r="E6" s="63">
        <f>SUM('Audited table'!E18:'Audited table'!E22)-'Audited table'!E17</f>
        <v/>
      </c>
      <c r="F6" s="63">
        <f>SUM('Audited table'!F18:'Audited table'!F22)-'Audited table'!F17</f>
        <v/>
      </c>
      <c r="G6" s="63">
        <f>SUM('Audited table'!G18:'Audited table'!G22)-'Audited table'!G17</f>
        <v/>
      </c>
      <c r="H6" s="63">
        <f>SUM('Audited table'!H18:'Audited table'!H22)-'Audited table'!H17</f>
        <v/>
      </c>
      <c r="I6" s="63">
        <f>SUM('Audited table'!I18:'Audited table'!I22)-'Audited table'!I17</f>
        <v/>
      </c>
      <c r="J6" s="63">
        <f>SUM('Audited table'!J18:'Audited table'!J22)-'Audited table'!J17</f>
        <v/>
      </c>
      <c r="K6" s="63">
        <f>SUM('Audited table'!K18:'Audited table'!K22)-'Audited table'!K17</f>
        <v/>
      </c>
      <c r="L6" s="63">
        <f>SUM('Audited table'!L18:'Audited table'!L22)-'Audited table'!L17</f>
        <v/>
      </c>
      <c r="M6" s="63">
        <f>SUM('Audited table'!M18:'Audited table'!M22)-'Audited table'!M17</f>
        <v/>
      </c>
      <c r="N6" s="63">
        <f>SUM('Audited table'!N18:'Audited table'!N22)-'Audited table'!N17</f>
        <v/>
      </c>
    </row>
    <row r="7">
      <c r="A7" s="61" t="inlineStr">
        <is>
          <t>Tax-exempt detail sums to row 23</t>
        </is>
      </c>
      <c r="B7" s="52" t="inlineStr">
        <is>
          <t>SUM(D24:D27)-D23</t>
        </is>
      </c>
      <c r="C7" s="62" t="n">
        <v>0</v>
      </c>
      <c r="D7" s="63">
        <f>SUM('Audited table'!D24:'Audited table'!D27)-'Audited table'!D23</f>
        <v/>
      </c>
      <c r="E7" s="63">
        <f>SUM('Audited table'!E24:'Audited table'!E27)-'Audited table'!E23</f>
        <v/>
      </c>
      <c r="F7" s="63">
        <f>SUM('Audited table'!F24:'Audited table'!F27)-'Audited table'!F23</f>
        <v/>
      </c>
      <c r="G7" s="63">
        <f>SUM('Audited table'!G24:'Audited table'!G27)-'Audited table'!G23</f>
        <v/>
      </c>
      <c r="H7" s="63">
        <f>SUM('Audited table'!H24:'Audited table'!H27)-'Audited table'!H23</f>
        <v/>
      </c>
      <c r="I7" s="63">
        <f>SUM('Audited table'!I24:'Audited table'!I27)-'Audited table'!I23</f>
        <v/>
      </c>
      <c r="J7" s="63">
        <f>SUM('Audited table'!J24:'Audited table'!J27)-'Audited table'!J23</f>
        <v/>
      </c>
      <c r="K7" s="63">
        <f>SUM('Audited table'!K24:'Audited table'!K27)-'Audited table'!K23</f>
        <v/>
      </c>
      <c r="L7" s="63">
        <f>SUM('Audited table'!L24:'Audited table'!L27)-'Audited table'!L23</f>
        <v/>
      </c>
      <c r="M7" s="63">
        <f>SUM('Audited table'!M24:'Audited table'!M27)-'Audited table'!M23</f>
        <v/>
      </c>
      <c r="N7" s="63">
        <f>SUM('Audited table'!N24:'Audited table'!N27)-'Audited table'!N23</f>
        <v/>
      </c>
    </row>
    <row r="8">
      <c r="A8" s="61" t="inlineStr">
        <is>
          <t>Section 7 sums to grand total</t>
        </is>
      </c>
      <c r="B8" s="52" t="inlineStr">
        <is>
          <t>SUM(D29:D34)-D35</t>
        </is>
      </c>
      <c r="C8" s="62" t="n">
        <v>0</v>
      </c>
      <c r="D8" s="63">
        <f>SUM('Audited table'!D29:'Audited table'!D34)-'Audited table'!D35</f>
        <v/>
      </c>
      <c r="E8" s="63">
        <f>SUM('Audited table'!E29:'Audited table'!E34)-'Audited table'!E35</f>
        <v/>
      </c>
      <c r="F8" s="63">
        <f>SUM('Audited table'!F29:'Audited table'!F34)-'Audited table'!F35</f>
        <v/>
      </c>
      <c r="G8" s="63">
        <f>SUM('Audited table'!G29:'Audited table'!G34)-'Audited table'!G35</f>
        <v/>
      </c>
      <c r="H8" s="63">
        <f>SUM('Audited table'!H29:'Audited table'!H34)-'Audited table'!H35</f>
        <v/>
      </c>
      <c r="I8" s="63">
        <f>SUM('Audited table'!I29:'Audited table'!I34)-'Audited table'!I35</f>
        <v/>
      </c>
      <c r="J8" s="63">
        <f>SUM('Audited table'!J29:'Audited table'!J34)-'Audited table'!J35</f>
        <v/>
      </c>
      <c r="K8" s="63">
        <f>SUM('Audited table'!K29:'Audited table'!K34)-'Audited table'!K35</f>
        <v/>
      </c>
      <c r="L8" s="63">
        <f>SUM('Audited table'!L29:'Audited table'!L34)-'Audited table'!L35</f>
        <v/>
      </c>
      <c r="M8" s="63">
        <f>SUM('Audited table'!M29:'Audited table'!M34)-'Audited table'!M35</f>
        <v/>
      </c>
      <c r="N8" s="63">
        <f>SUM('Audited table'!N29:'Audited table'!N34)-'Audited table'!N35</f>
        <v/>
      </c>
    </row>
    <row r="9">
      <c r="A9" s="61" t="inlineStr">
        <is>
          <t>Sections 1-6 sum to grand total</t>
        </is>
      </c>
      <c r="B9" s="52" t="inlineStr">
        <is>
          <t>D3+D10+D11+D12+D17+D23-D35</t>
        </is>
      </c>
      <c r="C9" s="62" t="n">
        <v>0</v>
      </c>
      <c r="D9" s="63">
        <f>'Audited table'!D3+'Audited table'!D10+'Audited table'!D11+'Audited table'!D12+'Audited table'!D17+'Audited table'!D23-'Audited table'!D35</f>
        <v/>
      </c>
      <c r="E9" s="63">
        <f>'Audited table'!E3+'Audited table'!E10+'Audited table'!E11+'Audited table'!E12+'Audited table'!E17+'Audited table'!E23-'Audited table'!E35</f>
        <v/>
      </c>
      <c r="F9" s="63">
        <f>'Audited table'!F3+'Audited table'!F10+'Audited table'!F11+'Audited table'!F12+'Audited table'!F17+'Audited table'!F23-'Audited table'!F35</f>
        <v/>
      </c>
      <c r="G9" s="63">
        <f>'Audited table'!G3+'Audited table'!G10+'Audited table'!G11+'Audited table'!G12+'Audited table'!G17+'Audited table'!G23-'Audited table'!G35</f>
        <v/>
      </c>
      <c r="H9" s="63">
        <f>'Audited table'!H3+'Audited table'!H10+'Audited table'!H11+'Audited table'!H12+'Audited table'!H17+'Audited table'!H23-'Audited table'!H35</f>
        <v/>
      </c>
      <c r="I9" s="63">
        <f>'Audited table'!I3+'Audited table'!I10+'Audited table'!I11+'Audited table'!I12+'Audited table'!I17+'Audited table'!I23-'Audited table'!I35</f>
        <v/>
      </c>
      <c r="J9" s="63">
        <f>'Audited table'!J3+'Audited table'!J10+'Audited table'!J11+'Audited table'!J12+'Audited table'!J17+'Audited table'!J23-'Audited table'!J35</f>
        <v/>
      </c>
      <c r="K9" s="63">
        <f>'Audited table'!K3+'Audited table'!K10+'Audited table'!K11+'Audited table'!K12+'Audited table'!K17+'Audited table'!K23-'Audited table'!K35</f>
        <v/>
      </c>
      <c r="L9" s="63">
        <f>'Audited table'!L3+'Audited table'!L10+'Audited table'!L11+'Audited table'!L12+'Audited table'!L17+'Audited table'!L23-'Audited table'!L35</f>
        <v/>
      </c>
      <c r="M9" s="63">
        <f>'Audited table'!M3+'Audited table'!M10+'Audited table'!M11+'Audited table'!M12+'Audited table'!M17+'Audited table'!M23-'Audited table'!M35</f>
        <v/>
      </c>
      <c r="N9" s="63">
        <f>'Audited table'!N3+'Audited table'!N10+'Audited table'!N11+'Audited table'!N12+'Audited table'!N17+'Audited table'!N23-'Audited table'!N35</f>
        <v/>
      </c>
    </row>
    <row r="10">
      <c r="A10" s="61" t="inlineStr">
        <is>
          <t>Row 28 mirrors row 35</t>
        </is>
      </c>
      <c r="B10" s="52" t="inlineStr">
        <is>
          <t>D28-D35</t>
        </is>
      </c>
      <c r="C10" s="62" t="n">
        <v>0</v>
      </c>
      <c r="D10" s="63">
        <f>'Audited table'!D28-'Audited table'!D35</f>
        <v/>
      </c>
      <c r="E10" s="63">
        <f>'Audited table'!E28-'Audited table'!E35</f>
        <v/>
      </c>
      <c r="F10" s="63">
        <f>'Audited table'!F28-'Audited table'!F35</f>
        <v/>
      </c>
      <c r="G10" s="63">
        <f>'Audited table'!G28-'Audited table'!G35</f>
        <v/>
      </c>
      <c r="H10" s="63">
        <f>'Audited table'!H28-'Audited table'!H35</f>
        <v/>
      </c>
      <c r="I10" s="63">
        <f>'Audited table'!I28-'Audited table'!I35</f>
        <v/>
      </c>
      <c r="J10" s="63">
        <f>'Audited table'!J28-'Audited table'!J35</f>
        <v/>
      </c>
      <c r="K10" s="63">
        <f>'Audited table'!K28-'Audited table'!K35</f>
        <v/>
      </c>
      <c r="L10" s="63">
        <f>'Audited table'!L28-'Audited table'!L35</f>
        <v/>
      </c>
      <c r="M10" s="63">
        <f>'Audited table'!M28-'Audited table'!M35</f>
        <v/>
      </c>
      <c r="N10" s="63">
        <f>'Audited table'!N28-'Audited table'!N35</f>
        <v/>
      </c>
    </row>
    <row r="13">
      <c r="A13" s="58" t="inlineStr">
        <is>
          <t>External cross-checks (typed-in evidence values with sources)</t>
        </is>
      </c>
    </row>
    <row r="14">
      <c r="A14" s="53" t="inlineStr">
        <is>
          <t>Year</t>
        </is>
      </c>
      <c r="B14" s="53" t="inlineStr">
        <is>
          <t>Audited grand total (live link)</t>
        </is>
      </c>
      <c r="C14" s="53" t="inlineStr">
        <is>
          <t>Independent figure</t>
        </is>
      </c>
      <c r="D14" s="53" t="inlineStr">
        <is>
          <t>Source</t>
        </is>
      </c>
      <c r="E14" s="53" t="inlineStr">
        <is>
          <t>Match</t>
        </is>
      </c>
    </row>
    <row r="15">
      <c r="A15" s="64" t="inlineStr">
        <is>
          <t>2023</t>
        </is>
      </c>
      <c r="B15" s="63">
        <f>'Audited table'!L35</f>
        <v/>
      </c>
      <c r="C15" s="63" t="n">
        <v>996732</v>
      </c>
      <c r="D15" s="64" t="inlineStr">
        <is>
          <t>SPF Traffic Annual 2024, Table 2, p.6 (LTA-sourced)</t>
        </is>
      </c>
      <c r="E15" s="64">
        <f>IF(B15=C15,"MATCH","DIFF")</f>
        <v/>
      </c>
    </row>
    <row r="16">
      <c r="A16" s="64" t="inlineStr">
        <is>
          <t>2024</t>
        </is>
      </c>
      <c r="B16" s="63">
        <f>'Audited table'!M35</f>
        <v/>
      </c>
      <c r="C16" s="63" t="n">
        <v>1007094</v>
      </c>
      <c r="D16" s="64" t="inlineStr">
        <is>
          <t>SPF Traffic Annual 2024, Table 2, p.6 (LTA-sourced)</t>
        </is>
      </c>
      <c r="E16" s="64">
        <f>IF(B16=C16,"MATCH","DIFF")</f>
        <v/>
      </c>
    </row>
    <row r="17">
      <c r="A17" s="64" t="inlineStr">
        <is>
          <t>2015-2024 detail</t>
        </is>
      </c>
      <c r="B17" s="64" t="inlineStr">
        <is>
          <t>210 cells</t>
        </is>
      </c>
      <c r="C17" s="64" t="inlineStr">
        <is>
          <t>210 cells</t>
        </is>
      </c>
      <c r="D17" s="64" t="inlineStr">
        <is>
          <t>data.gov.sg API d_2873f3b1b2a836103f51f696350b98fa</t>
        </is>
      </c>
      <c r="E17" s="64" t="inlineStr">
        <is>
          <t>MATCH (all equal)</t>
        </is>
      </c>
    </row>
    <row r="18">
      <c r="A18" s="64" t="inlineStr">
        <is>
          <t>2025 (new)</t>
        </is>
      </c>
      <c r="B18" s="63">
        <f>'Audited table'!N35</f>
        <v/>
      </c>
      <c r="C18" s="63" t="n">
        <v>1012023</v>
      </c>
      <c r="D18" s="64" t="inlineStr">
        <is>
          <t>LTA workbook only (Jan 2026 update); not on data.gov.sg</t>
        </is>
      </c>
      <c r="E18" s="64" t="inlineStr">
        <is>
          <t>LTA-only</t>
        </is>
      </c>
    </row>
    <row r="20">
      <c r="A20" s="50" t="inlineStr">
        <is>
          <t>Oxaide • UEN 201806463W • Research, not advice • REF SAMPLE-excel</t>
        </is>
      </c>
    </row>
  </sheetData>
  <pageMargins left="0.75" right="0.75" top="1" bottom="1" header="0.5" footer="0.5"/>
  <headerFooter>
    <oddHeader/>
    <oddFooter>&amp;C&amp;8 Oxaide • UEN 201806463W • Research, not advice • REF SAMPLE-excel • p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LTA_TOHCT</dc:creator>
  <dcterms:created xmlns:dcterms="http://purl.org/dc/terms/" xmlns:xsi="http://www.w3.org/2001/XMLSchema-instance" xsi:type="dcterms:W3CDTF">2012-08-06T03:25:30Z</dcterms:created>
  <dcterms:modified xmlns:dcterms="http://purl.org/dc/terms/" xmlns:xsi="http://www.w3.org/2001/XMLSchema-instance" xsi:type="dcterms:W3CDTF">2026-10-04T09:01:07Z</dcterms:modified>
  <cp:lastModifiedBy>Hui Qi CHIA (LTA)</cp:lastModifiedBy>
  <cp:lastPrinted>2025-01-10T07:53:02Z</cp:lastPrinted>
</cp:coreProperties>
</file>

<file path=docProps/custom.xml><?xml version="1.0" encoding="utf-8"?>
<Properties xmlns="http://schemas.openxmlformats.org/officeDocument/2006/custom-properties">
  <property name="MSIP_Label_5434c4c7-833e-41e4-b0ab-cdb227a2f6f7_Enabled" fmtid="{D5CDD505-2E9C-101B-9397-08002B2CF9AE}" pid="2">
    <vt:lpwstr xmlns:vt="http://schemas.openxmlformats.org/officeDocument/2006/docPropsVTypes">true</vt:lpwstr>
  </property>
  <property name="MSIP_Label_5434c4c7-833e-41e4-b0ab-cdb227a2f6f7_SetDate" fmtid="{D5CDD505-2E9C-101B-9397-08002B2CF9AE}" pid="3">
    <vt:lpwstr xmlns:vt="http://schemas.openxmlformats.org/officeDocument/2006/docPropsVTypes">2022-12-22T04:34:01Z</vt:lpwstr>
  </property>
  <property name="MSIP_Label_5434c4c7-833e-41e4-b0ab-cdb227a2f6f7_Method" fmtid="{D5CDD505-2E9C-101B-9397-08002B2CF9AE}" pid="4">
    <vt:lpwstr xmlns:vt="http://schemas.openxmlformats.org/officeDocument/2006/docPropsVTypes">Privileged</vt:lpwstr>
  </property>
  <property name="MSIP_Label_5434c4c7-833e-41e4-b0ab-cdb227a2f6f7_Name" fmtid="{D5CDD505-2E9C-101B-9397-08002B2CF9AE}" pid="5">
    <vt:lpwstr xmlns:vt="http://schemas.openxmlformats.org/officeDocument/2006/docPropsVTypes">Official (Open)</vt:lpwstr>
  </property>
  <property name="MSIP_Label_5434c4c7-833e-41e4-b0ab-cdb227a2f6f7_SiteId" fmtid="{D5CDD505-2E9C-101B-9397-08002B2CF9AE}" pid="6">
    <vt:lpwstr xmlns:vt="http://schemas.openxmlformats.org/officeDocument/2006/docPropsVTypes">0b11c524-9a1c-4e1b-84cb-6336aefc2243</vt:lpwstr>
  </property>
  <property name="MSIP_Label_5434c4c7-833e-41e4-b0ab-cdb227a2f6f7_ActionId" fmtid="{D5CDD505-2E9C-101B-9397-08002B2CF9AE}" pid="7">
    <vt:lpwstr xmlns:vt="http://schemas.openxmlformats.org/officeDocument/2006/docPropsVTypes">04d73d3e-b81e-4f13-a334-236c557f84b0</vt:lpwstr>
  </property>
  <property name="MSIP_Label_5434c4c7-833e-41e4-b0ab-cdb227a2f6f7_ContentBits" fmtid="{D5CDD505-2E9C-101B-9397-08002B2CF9AE}" pid="8">
    <vt:lpwstr xmlns:vt="http://schemas.openxmlformats.org/officeDocument/2006/docPropsVTypes">0</vt:lpwstr>
  </property>
</Properties>
</file>