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TAM build" sheetId="2" state="visible" r:id="rId2"/>
    <sheet xmlns:r="http://schemas.openxmlformats.org/officeDocument/2006/relationships" name="Comps" sheetId="3" state="visible" r:id="rId3"/>
    <sheet xmlns:r="http://schemas.openxmlformats.org/officeDocument/2006/relationships" name="Tr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%"/>
    <numFmt numFmtId="166" formatCode="#,##0.0000"/>
    <numFmt numFmtId="167" formatCode="#,##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9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3" fontId="2" fillId="3" borderId="1" applyAlignment="1" pivotButton="0" quotePrefix="0" xfId="0">
      <alignment vertical="center" wrapText="1"/>
    </xf>
    <xf numFmtId="4" fontId="2" fillId="0" borderId="1" applyAlignment="1" pivotButton="0" quotePrefix="0" xfId="0">
      <alignment vertical="center" wrapText="1"/>
    </xf>
    <xf numFmtId="165" fontId="2" fillId="3" borderId="1" applyAlignment="1" pivotButton="0" quotePrefix="0" xfId="0">
      <alignment vertical="center" wrapText="1"/>
    </xf>
    <xf numFmtId="165" fontId="2" fillId="0" borderId="1" applyAlignment="1" pivotButton="0" quotePrefix="0" xfId="0">
      <alignment vertical="center" wrapText="1"/>
    </xf>
    <xf numFmtId="9" fontId="2" fillId="3" borderId="1" applyAlignment="1" pivotButton="0" quotePrefix="0" xfId="0">
      <alignment vertical="center" wrapText="1"/>
    </xf>
    <xf numFmtId="166" fontId="2" fillId="3" borderId="1" applyAlignment="1" pivotButton="0" quotePrefix="0" xfId="0">
      <alignment vertical="center" wrapText="1"/>
    </xf>
    <xf numFmtId="167" fontId="2" fillId="3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5" t="inlineStr">
        <is>
          <t>Oxaide — Private research desk</t>
        </is>
      </c>
    </row>
    <row r="2">
      <c r="A2" t="inlineStr">
        <is>
          <t>Market sizing &amp; TAM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48" customWidth="1" min="4" max="4"/>
    <col width="30" customWidth="1" min="5" max="5"/>
  </cols>
  <sheetData>
    <row r="1">
      <c r="A1" s="1" t="inlineStr">
        <is>
          <t>Step</t>
        </is>
      </c>
      <c r="B1" s="1" t="inlineStr">
        <is>
          <t>Figure</t>
        </is>
      </c>
      <c r="C1" s="1" t="inlineStr">
        <is>
          <t>Unit</t>
        </is>
      </c>
      <c r="D1" s="1" t="inlineStr">
        <is>
          <t>Basis / maths</t>
        </is>
      </c>
      <c r="E1" s="1" t="inlineStr">
        <is>
          <t>Source</t>
        </is>
      </c>
    </row>
    <row r="2">
      <c r="A2" s="2" t="inlineStr">
        <is>
          <t>Specialist coffee &amp; tea shop sales 2023 (lower bound)</t>
        </is>
      </c>
      <c r="B2" s="3" t="n">
        <v>200</v>
      </c>
      <c r="C2" s="2" t="inlineStr">
        <is>
          <t>US$m</t>
        </is>
      </c>
      <c r="D2" s="2" t="inlineStr">
        <is>
          <t>SBR: "above US$200m"; used as floor</t>
        </is>
      </c>
      <c r="E2" s="2" t="inlineStr">
        <is>
          <t>SBR citing Euromonitor, Apr 2024</t>
        </is>
      </c>
    </row>
    <row r="3">
      <c r="A3" s="4" t="inlineStr">
        <is>
          <t>CAGR 2023-2025</t>
        </is>
      </c>
      <c r="B3" s="5" t="n">
        <v>0.01</v>
      </c>
      <c r="C3" s="4" t="inlineStr">
        <is>
          <t>p.a.</t>
        </is>
      </c>
      <c r="D3" s="4" t="inlineStr">
        <is>
          <t>Euromonitor projection</t>
        </is>
      </c>
      <c r="E3" s="4" t="inlineStr">
        <is>
          <t>Same</t>
        </is>
      </c>
    </row>
    <row r="4">
      <c r="A4" s="2" t="inlineStr">
        <is>
          <t>Implied shop sales 2025</t>
        </is>
      </c>
      <c r="B4" s="3">
        <f>B2*(1+B3)^2</f>
        <v/>
      </c>
      <c r="C4" s="2" t="inlineStr">
        <is>
          <t>US$m</t>
        </is>
      </c>
      <c r="D4" s="2" t="inlineStr">
        <is>
          <t>200 × 1.01^2</t>
        </is>
      </c>
      <c r="E4" s="2" t="inlineStr">
        <is>
          <t>Calc</t>
        </is>
      </c>
    </row>
    <row r="5">
      <c r="A5" s="4" t="inlineStr">
        <is>
          <t>US$/S$ yearly rate</t>
        </is>
      </c>
      <c r="B5" s="6" t="n">
        <v>1.34</v>
      </c>
      <c r="C5" s="4" t="inlineStr">
        <is>
          <t>S$ per US$</t>
        </is>
      </c>
      <c r="D5" s="4" t="inlineStr">
        <is>
          <t>OECD via CEIC, 2023 &amp; 2024</t>
        </is>
      </c>
      <c r="E5" s="4" t="inlineStr">
        <is>
          <t>CEIC</t>
        </is>
      </c>
    </row>
    <row r="6">
      <c r="A6" s="2" t="inlineStr">
        <is>
          <t>Shop sales 2025</t>
        </is>
      </c>
      <c r="B6" s="3">
        <f>B4*B5</f>
        <v/>
      </c>
      <c r="C6" s="2" t="inlineStr">
        <is>
          <t>S$m</t>
        </is>
      </c>
      <c r="D6" s="2" t="inlineStr">
        <is>
          <t>204.02 × 1.34</t>
        </is>
      </c>
      <c r="E6" s="2" t="inlineStr">
        <is>
          <t>Calc</t>
        </is>
      </c>
    </row>
    <row r="7">
      <c r="A7" s="4" t="inlineStr">
        <is>
          <t>Coffee share of shop sales [E]</t>
        </is>
      </c>
      <c r="B7" s="5" t="n">
        <v>0.6</v>
      </c>
      <c r="C7" s="4" t="inlineStr">
        <is>
          <t>share</t>
        </is>
      </c>
      <c r="D7" s="4" t="inlineStr">
        <is>
          <t>Coffee-led menus; tea/food/retail aside; 50-70% band</t>
        </is>
      </c>
      <c r="E7" s="4" t="inlineStr">
        <is>
          <t>Estimated with basis</t>
        </is>
      </c>
    </row>
    <row r="8">
      <c r="A8" s="2" t="inlineStr">
        <is>
          <t>Coffee beverage sales</t>
        </is>
      </c>
      <c r="B8" s="3">
        <f>B6*B7</f>
        <v/>
      </c>
      <c r="C8" s="2" t="inlineStr">
        <is>
          <t>S$m</t>
        </is>
      </c>
      <c r="D8" s="2" t="inlineStr">
        <is>
          <t>273.39 × 60%</t>
        </is>
      </c>
      <c r="E8" s="2" t="inlineStr">
        <is>
          <t>Calc</t>
        </is>
      </c>
    </row>
    <row r="9">
      <c r="A9" s="4" t="inlineStr">
        <is>
          <t>Bean cost share of cup sales [E]</t>
        </is>
      </c>
      <c r="B9" s="5" t="n">
        <v>0.2</v>
      </c>
      <c r="C9" s="4" t="inlineStr">
        <is>
          <t>share</t>
        </is>
      </c>
      <c r="D9" s="4" t="inlineStr">
        <is>
          <t>18g at S$45/kg = S$0.81 in a S$5-6 cup; 15-25% band</t>
        </is>
      </c>
      <c r="E9" s="4" t="inlineStr">
        <is>
          <t>Estimated with basis</t>
        </is>
      </c>
    </row>
    <row r="10">
      <c r="A10" s="2" t="inlineStr">
        <is>
          <t>TAM - wholesale beans</t>
        </is>
      </c>
      <c r="B10" s="3">
        <f>B8*B9</f>
        <v/>
      </c>
      <c r="C10" s="2" t="inlineStr">
        <is>
          <t>S$m</t>
        </is>
      </c>
      <c r="D10" s="2" t="inlineStr">
        <is>
          <t>164.03 × 20%</t>
        </is>
      </c>
      <c r="E10" s="2" t="inlineStr">
        <is>
          <t>Calc</t>
        </is>
      </c>
    </row>
    <row r="11">
      <c r="A11" s="4" t="inlineStr">
        <is>
          <t>Share open to local wholesale [E]</t>
        </is>
      </c>
      <c r="B11" s="5" t="n">
        <v>0.7</v>
      </c>
      <c r="C11" s="4" t="inlineStr">
        <is>
          <t>share</t>
        </is>
      </c>
      <c r="D11" s="4" t="inlineStr">
        <is>
          <t>Centrally-supplied chains + tea-only aside</t>
        </is>
      </c>
      <c r="E11" s="4" t="inlineStr">
        <is>
          <t>Estimated with basis</t>
        </is>
      </c>
    </row>
    <row r="12">
      <c r="A12" s="2" t="inlineStr">
        <is>
          <t>SAM</t>
        </is>
      </c>
      <c r="B12" s="3">
        <f>B10*B11</f>
        <v/>
      </c>
      <c r="C12" s="2" t="inlineStr">
        <is>
          <t>S$m</t>
        </is>
      </c>
      <c r="D12" s="2" t="inlineStr">
        <is>
          <t>32.81 × 70%</t>
        </is>
      </c>
      <c r="E12" s="2" t="inlineStr">
        <is>
          <t>Calc</t>
        </is>
      </c>
    </row>
    <row r="13">
      <c r="A13" s="4" t="inlineStr">
        <is>
          <t>SOM accounts [E]</t>
        </is>
      </c>
      <c r="B13" s="7" t="n">
        <v>25</v>
      </c>
      <c r="C13" s="4" t="inlineStr">
        <is>
          <t>cafes</t>
        </is>
      </c>
      <c r="D13" s="4" t="inlineStr">
        <is>
          <t>New wholesaler, year 1-2</t>
        </is>
      </c>
      <c r="E13" s="4" t="inlineStr">
        <is>
          <t>Estimated with basis</t>
        </is>
      </c>
    </row>
    <row r="14">
      <c r="A14" s="2" t="inlineStr">
        <is>
          <t>Bean use per account [E]</t>
        </is>
      </c>
      <c r="B14" s="8" t="n">
        <v>8</v>
      </c>
      <c r="C14" s="2" t="inlineStr">
        <is>
          <t>kg/week</t>
        </is>
      </c>
      <c r="D14" s="2" t="inlineStr">
        <is>
          <t>~60 cups/day x 18g</t>
        </is>
      </c>
      <c r="E14" s="2" t="inlineStr">
        <is>
          <t>Estimated with basis</t>
        </is>
      </c>
    </row>
    <row r="15">
      <c r="A15" s="4" t="inlineStr">
        <is>
          <t>Trading weeks</t>
        </is>
      </c>
      <c r="B15" s="7" t="n">
        <v>52</v>
      </c>
      <c r="C15" s="4" t="inlineStr">
        <is>
          <t>weeks</t>
        </is>
      </c>
      <c r="D15" s="4" t="inlineStr">
        <is>
          <t>Full year</t>
        </is>
      </c>
      <c r="E15" s="4" t="inlineStr">
        <is>
          <t>Calc basis</t>
        </is>
      </c>
    </row>
    <row r="16">
      <c r="A16" s="2" t="inlineStr">
        <is>
          <t>Wholesale price [E]</t>
        </is>
      </c>
      <c r="B16" s="8" t="n">
        <v>45</v>
      </c>
      <c r="C16" s="2" t="inlineStr">
        <is>
          <t>S$/kg</t>
        </is>
      </c>
      <c r="D16" s="2" t="inlineStr">
        <is>
          <t>~half retail per-kilo (sheet Comps)</t>
        </is>
      </c>
      <c r="E16" s="2" t="inlineStr">
        <is>
          <t>Estimated with basis</t>
        </is>
      </c>
    </row>
    <row r="17">
      <c r="A17" s="4" t="inlineStr">
        <is>
          <t>SOM</t>
        </is>
      </c>
      <c r="B17" s="9">
        <f>B13*B14*B15*B16/1000000</f>
        <v/>
      </c>
      <c r="C17" s="4" t="inlineStr">
        <is>
          <t>S$m</t>
        </is>
      </c>
      <c r="D17" s="4" t="inlineStr">
        <is>
          <t>25 × 8 × 52 × 45</t>
        </is>
      </c>
      <c r="E17" s="4" t="inlineStr">
        <is>
          <t>Calc</t>
        </is>
      </c>
    </row>
    <row r="18">
      <c r="A18" s="2" t="inlineStr">
        <is>
          <t>Cross-check: Momentum Works SG coffee 2025</t>
        </is>
      </c>
      <c r="B18" s="3" t="n">
        <v>330</v>
      </c>
      <c r="C18" s="2" t="inlineStr">
        <is>
          <t>US$m</t>
        </is>
      </c>
      <c r="D18" s="2" t="inlineStr">
        <is>
          <t>Via SE Asia Desk</t>
        </is>
      </c>
      <c r="E18" s="2" t="inlineStr">
        <is>
          <t>Momentum Works</t>
        </is>
      </c>
    </row>
    <row r="19">
      <c r="A19" s="4" t="inlineStr">
        <is>
          <t>Cross-check in S$</t>
        </is>
      </c>
      <c r="B19" s="9">
        <f>B18*B5</f>
        <v/>
      </c>
      <c r="C19" s="4" t="inlineStr">
        <is>
          <t>S$m</t>
        </is>
      </c>
      <c r="D19" s="4" t="inlineStr">
        <is>
          <t>330 × 1.34</t>
        </is>
      </c>
      <c r="E19" s="4" t="inlineStr">
        <is>
          <t>Calc</t>
        </is>
      </c>
    </row>
    <row r="20">
      <c r="A20" s="2" t="inlineStr">
        <is>
          <t>Cross-check implied wholesale</t>
        </is>
      </c>
      <c r="B20" s="3">
        <f>B19*B7*B9</f>
        <v/>
      </c>
      <c r="C20" s="2" t="inlineStr">
        <is>
          <t>S$m</t>
        </is>
      </c>
      <c r="D20" s="2" t="inlineStr">
        <is>
          <t>Same shares; self-supply chains included</t>
        </is>
      </c>
      <c r="E20" s="2" t="inlineStr">
        <is>
          <t>Calc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SAMPLE-tam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10" customWidth="1" min="3" max="3"/>
    <col width="14" customWidth="1" min="4" max="4"/>
    <col width="12" customWidth="1" min="5" max="5"/>
    <col width="55" customWidth="1" min="6" max="6"/>
  </cols>
  <sheetData>
    <row r="1">
      <c r="A1" s="1" t="inlineStr">
        <is>
          <t>Roaster</t>
        </is>
      </c>
      <c r="B1" s="1" t="inlineStr">
        <is>
          <t>Product</t>
        </is>
      </c>
      <c r="C1" s="1" t="inlineStr">
        <is>
          <t>Bag size</t>
        </is>
      </c>
      <c r="D1" s="1" t="inlineStr">
        <is>
          <t>Shelf price (S$)</t>
        </is>
      </c>
      <c r="E1" s="1" t="inlineStr">
        <is>
          <t>S$ per kg</t>
        </is>
      </c>
      <c r="F1" s="1" t="inlineStr">
        <is>
          <t>Wholesale + note</t>
        </is>
      </c>
    </row>
    <row r="2">
      <c r="A2" s="2" t="inlineStr">
        <is>
          <t>PPP Coffee</t>
        </is>
      </c>
      <c r="B2" s="2" t="inlineStr">
        <is>
          <t>Nuts &amp; Bolts espresso blend</t>
        </is>
      </c>
      <c r="C2" s="2" t="inlineStr">
        <is>
          <t>250g</t>
        </is>
      </c>
      <c r="D2" s="3" t="n">
        <v>22.5</v>
      </c>
      <c r="E2" s="3">
        <f>D2/0.25</f>
        <v/>
      </c>
      <c r="F2" s="2" t="inlineStr">
        <is>
          <t>Wholesale order login + corporate enquiry; pppcoffee.com/collections/beans (read 28 Sep 2026)</t>
        </is>
      </c>
    </row>
    <row r="3">
      <c r="A3" s="4" t="inlineStr">
        <is>
          <t>PPP Coffee</t>
        </is>
      </c>
      <c r="B3" s="4" t="inlineStr">
        <is>
          <t>House range low, e.g. PNG Arufa (from)</t>
        </is>
      </c>
      <c r="C3" s="4" t="inlineStr">
        <is>
          <t>250g</t>
        </is>
      </c>
      <c r="D3" s="9" t="n">
        <v>15</v>
      </c>
      <c r="E3" s="9">
        <f>D3/0.25</f>
        <v/>
      </c>
      <c r="F3" s="4" t="inlineStr">
        <is>
          <t>14 lines S$15.00-28.50; 250g + 1kg; Funan / New Bahru / 150 Tyrwhitt Rd</t>
        </is>
      </c>
    </row>
    <row r="4">
      <c r="A4" s="2" t="inlineStr">
        <is>
          <t>Nylon Coffee Roasters</t>
        </is>
      </c>
      <c r="B4" s="2" t="inlineStr">
        <is>
          <t>Ethiopia Chelbesa #4 filter</t>
        </is>
      </c>
      <c r="C4" s="2" t="inlineStr">
        <is>
          <t>200g</t>
        </is>
      </c>
      <c r="D4" s="3" t="n">
        <v>27.5</v>
      </c>
      <c r="E4" s="3">
        <f>D4/0.2</f>
        <v/>
      </c>
      <c r="F4" s="2" t="inlineStr">
        <is>
          <t>Range c. S$26-35/bag; roasts Wed + Fri; Everton Park; nylon.coffee (read 28 Sep 2026)</t>
        </is>
      </c>
    </row>
    <row r="5">
      <c r="A5" s="4" t="inlineStr">
        <is>
          <t>Common Man Coffee Roasters</t>
        </is>
      </c>
      <c r="B5" s="4" t="inlineStr">
        <is>
          <t>CMCR Espresso Blend (from)</t>
        </is>
      </c>
      <c r="C5" s="4" t="inlineStr">
        <is>
          <t>250g</t>
        </is>
      </c>
      <c r="D5" s="9" t="n">
        <v>20.5</v>
      </c>
      <c r="E5" s="9">
        <f>D5/0.25</f>
        <v/>
      </c>
      <c r="F5" s="4" t="inlineStr">
        <is>
          <t>Wholesale-supply page; commonmancoffeeroasters.com (read 28 Sep 2026)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SAMPLE-tam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8" customWidth="1" min="4" max="4"/>
    <col width="34" customWidth="1" min="5" max="5"/>
    <col width="30" customWidth="1" min="6" max="6"/>
  </cols>
  <sheetData>
    <row r="1">
      <c r="A1" s="1" t="inlineStr">
        <is>
          <t>Indicator</t>
        </is>
      </c>
      <c r="B1" s="1" t="inlineStr">
        <is>
          <t>2023</t>
        </is>
      </c>
      <c r="C1" s="1" t="inlineStr">
        <is>
          <t>2024</t>
        </is>
      </c>
      <c r="D1" s="1" t="inlineStr">
        <is>
          <t>Latest</t>
        </is>
      </c>
      <c r="E1" s="1" t="inlineStr">
        <is>
          <t>Change / note</t>
        </is>
      </c>
      <c r="F1" s="1" t="inlineStr">
        <is>
          <t>Source</t>
        </is>
      </c>
    </row>
    <row r="2">
      <c r="A2" s="2" t="inlineStr">
        <is>
          <t>Green coffee imports - volume (k tonnes)</t>
        </is>
      </c>
      <c r="B2" s="3" t="n">
        <v>10.24</v>
      </c>
      <c r="C2" s="3" t="n">
        <v>10.27</v>
      </c>
      <c r="D2" s="2" t="inlineStr">
        <is>
          <t>n/a</t>
        </is>
      </c>
      <c r="E2" s="10">
        <f>(C2-B2)/B2</f>
        <v/>
      </c>
      <c r="F2" s="2" t="inlineStr">
        <is>
          <t>FAOSTAT via DiverCityTimes</t>
        </is>
      </c>
    </row>
    <row r="3">
      <c r="A3" s="4" t="inlineStr">
        <is>
          <t>Green coffee imports - value (US$m)</t>
        </is>
      </c>
      <c r="B3" s="9" t="n">
        <v>43.07</v>
      </c>
      <c r="C3" s="9" t="n">
        <v>51.48</v>
      </c>
      <c r="D3" s="4" t="inlineStr">
        <is>
          <t>n/a</t>
        </is>
      </c>
      <c r="E3" s="11">
        <f>(C3-B3)/B3</f>
        <v/>
      </c>
      <c r="F3" s="4" t="inlineStr">
        <is>
          <t>Same</t>
        </is>
      </c>
    </row>
    <row r="4">
      <c r="A4" s="2" t="inlineStr">
        <is>
          <t>Implied green unit value (US$/kg)</t>
        </is>
      </c>
      <c r="B4" s="3">
        <f>B3/B2</f>
        <v/>
      </c>
      <c r="C4" s="3">
        <f>C3/C2</f>
        <v/>
      </c>
      <c r="D4" s="2" t="inlineStr">
        <is>
          <t>n/a</t>
        </is>
      </c>
      <c r="E4" s="10">
        <f>(C4-B4)/B4</f>
        <v/>
      </c>
      <c r="F4" s="2" t="inlineStr">
        <is>
          <t>Calc</t>
        </is>
      </c>
    </row>
    <row r="5">
      <c r="A5" s="4" t="inlineStr">
        <is>
          <t>World coffee prices, YoY (FAO)</t>
        </is>
      </c>
      <c r="B5" s="4" t="inlineStr">
        <is>
          <t>n/a</t>
        </is>
      </c>
      <c r="C5" s="5" t="n">
        <v>0.388</v>
      </c>
      <c r="D5" s="4" t="inlineStr">
        <is>
          <t>n/a</t>
        </is>
      </c>
      <c r="E5" s="4" t="inlineStr">
        <is>
          <t>2024 vs 2023 avg</t>
        </is>
      </c>
      <c r="F5" s="4" t="inlineStr">
        <is>
          <t>ZME Science (FAO)</t>
        </is>
      </c>
    </row>
    <row r="6">
      <c r="A6" s="2" t="inlineStr">
        <is>
          <t>Arabica, YoY (FAO)</t>
        </is>
      </c>
      <c r="B6" s="2" t="inlineStr">
        <is>
          <t>n/a</t>
        </is>
      </c>
      <c r="C6" s="12" t="n">
        <v>0.58</v>
      </c>
      <c r="D6" s="2" t="inlineStr">
        <is>
          <t>n/a</t>
        </is>
      </c>
      <c r="E6" s="2" t="inlineStr">
        <is>
          <t>2024 vs 2023 avg</t>
        </is>
      </c>
      <c r="F6" s="2" t="inlineStr">
        <is>
          <t>Same</t>
        </is>
      </c>
    </row>
    <row r="7">
      <c r="A7" s="4" t="inlineStr">
        <is>
          <t>Robusta, YoY (FAO)</t>
        </is>
      </c>
      <c r="B7" s="4" t="inlineStr">
        <is>
          <t>n/a</t>
        </is>
      </c>
      <c r="C7" s="5" t="n">
        <v>0.7</v>
      </c>
      <c r="D7" s="4" t="inlineStr">
        <is>
          <t>n/a</t>
        </is>
      </c>
      <c r="E7" s="4" t="inlineStr">
        <is>
          <t>2024 vs 2023 avg</t>
        </is>
      </c>
      <c r="F7" s="4" t="inlineStr">
        <is>
          <t>Same</t>
        </is>
      </c>
    </row>
    <row r="8">
      <c r="A8" s="2" t="inlineStr">
        <is>
          <t>ICE arabica futures record (US$/lb)</t>
        </is>
      </c>
      <c r="B8" s="2" t="inlineStr">
        <is>
          <t>n/a</t>
        </is>
      </c>
      <c r="C8" s="2" t="inlineStr">
        <is>
          <t>n/a</t>
        </is>
      </c>
      <c r="D8" s="13" t="n">
        <v>4.3195</v>
      </c>
      <c r="E8" s="2" t="inlineStr">
        <is>
          <t>10 Feb 2025, New York</t>
        </is>
      </c>
      <c r="F8" s="2" t="inlineStr">
        <is>
          <t>Same</t>
        </is>
      </c>
    </row>
    <row r="9">
      <c r="A9" s="4" t="inlineStr">
        <is>
          <t>Specialist coffee &amp; tea shops SG (US$m)</t>
        </is>
      </c>
      <c r="B9" s="7" t="n">
        <v>200</v>
      </c>
      <c r="C9" s="9">
        <f>B9*1.01</f>
        <v/>
      </c>
      <c r="D9" s="9">
        <f>C9*1.01</f>
        <v/>
      </c>
      <c r="E9" s="4" t="inlineStr">
        <is>
          <t>1% p.a. (Euromonitor)</t>
        </is>
      </c>
      <c r="F9" s="4" t="inlineStr">
        <is>
          <t>SBR citing Euromonitor</t>
        </is>
      </c>
    </row>
    <row r="10">
      <c r="A10" s="2" t="inlineStr">
        <is>
          <t>F&amp;B services sales SG, July (S$b)</t>
        </is>
      </c>
      <c r="B10" s="2" t="inlineStr">
        <is>
          <t>n/a</t>
        </is>
      </c>
      <c r="C10" s="2" t="inlineStr">
        <is>
          <t>n/a</t>
        </is>
      </c>
      <c r="D10" s="14" t="n">
        <v>1.6</v>
      </c>
      <c r="E10" s="2" t="inlineStr">
        <is>
          <t>-1.9% YoY; cafes weak</t>
        </is>
      </c>
      <c r="F10" s="2" t="inlineStr">
        <is>
          <t>SBR citing SingStat</t>
        </is>
      </c>
    </row>
    <row r="11">
      <c r="A11" s="4" t="inlineStr">
        <is>
          <t>SG saying coffee-shop prices costlier</t>
        </is>
      </c>
      <c r="B11" s="4" t="inlineStr">
        <is>
          <t>n/a</t>
        </is>
      </c>
      <c r="C11" s="4" t="inlineStr">
        <is>
          <t>73% (Aug 2024)</t>
        </is>
      </c>
      <c r="D11" s="4" t="inlineStr">
        <is>
          <t>n/a</t>
        </is>
      </c>
      <c r="E11" s="4" t="inlineStr">
        <is>
          <t>39% "by a lot"</t>
        </is>
      </c>
      <c r="F11" s="4" t="inlineStr">
        <is>
          <t>Campaign Asia (YouGov)</t>
        </is>
      </c>
    </row>
    <row r="12">
      <c r="A12" s="2" t="inlineStr">
        <is>
          <t>SG regular coffee drinkers</t>
        </is>
      </c>
      <c r="B12" s="2" t="inlineStr">
        <is>
          <t>n/a</t>
        </is>
      </c>
      <c r="C12" s="2" t="inlineStr">
        <is>
          <t>79% (58% daily)</t>
        </is>
      </c>
      <c r="D12" s="2" t="inlineStr">
        <is>
          <t>n/a</t>
        </is>
      </c>
      <c r="E12" s="2" t="inlineStr">
        <is>
          <t>Ya Kun top buy 39%</t>
        </is>
      </c>
      <c r="F12" s="2" t="inlineStr">
        <is>
          <t>Same</t>
        </is>
      </c>
    </row>
    <row r="13">
      <c r="A13" s="4" t="inlineStr">
        <is>
          <t>Chinese-brand F&amp;B outlets SG (MW)</t>
        </is>
      </c>
      <c r="B13" s="4" t="inlineStr">
        <is>
          <t>n/a</t>
        </is>
      </c>
      <c r="C13" s="4" t="inlineStr">
        <is>
          <t>n/a</t>
        </is>
      </c>
      <c r="D13" s="4" t="inlineStr">
        <is>
          <t>405 (~85 brands)</t>
        </is>
      </c>
      <c r="E13" s="4" t="inlineStr">
        <is>
          <t>More than 2x a year earlier; Luckin ~30</t>
        </is>
      </c>
      <c r="F13" s="4" t="inlineStr">
        <is>
          <t>Asia Daily (Momentum Works)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SAMPLE-tam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2026-09-28T08:47:02Z</dcterms:created>
  <dcterms:modified xmlns:dcterms="http://purl.org/dc/terms/" xmlns:xsi="http://www.w3.org/2001/XMLSchema-instance" xsi:type="dcterms:W3CDTF">2026-10-04T09:01:07Z</dcterms:modified>
</cp:coreProperties>
</file>